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90" firstSheet="28" activeTab="33"/>
  </bookViews>
  <sheets>
    <sheet name="实验考查" sheetId="2" r:id="rId1"/>
    <sheet name="疫情线上教学补贴" sheetId="4" r:id="rId2"/>
    <sheet name="听力测试" sheetId="3" r:id="rId3"/>
    <sheet name="信息技术会考补贴" sheetId="5" r:id="rId4"/>
    <sheet name="上半年增加课时" sheetId="6" r:id="rId5"/>
    <sheet name="上半年考务补贴" sheetId="8" r:id="rId6"/>
    <sheet name="下半年代课补贴" sheetId="7" r:id="rId7"/>
    <sheet name="下半年考务补贴" sheetId="9" r:id="rId8"/>
    <sheet name="上半年课时绩效" sheetId="11" r:id="rId9"/>
    <sheet name="下半年课时绩效" sheetId="12" r:id="rId10"/>
    <sheet name="下半年过关课、展示课津贴" sheetId="13" r:id="rId11"/>
    <sheet name="上半年年级组长" sheetId="14" r:id="rId12"/>
    <sheet name="下半年年级组长" sheetId="15" r:id="rId13"/>
    <sheet name="新生入学报道津贴" sheetId="16" r:id="rId14"/>
    <sheet name="中考奖" sheetId="17" r:id="rId15"/>
    <sheet name="上半年教研备课组长补贴" sheetId="18" r:id="rId16"/>
    <sheet name="下半年教研备课组长补贴" sheetId="19" r:id="rId17"/>
    <sheet name="常规检查考核优秀" sheetId="20" r:id="rId18"/>
    <sheet name="分封卷、宣传补贴" sheetId="21" r:id="rId19"/>
    <sheet name="社团津贴" sheetId="22" r:id="rId20"/>
    <sheet name="下半年早中晚辅导" sheetId="23" r:id="rId21"/>
    <sheet name="上半年早中晚辅导" sheetId="24" r:id="rId22"/>
    <sheet name="巡监" sheetId="25" r:id="rId23"/>
    <sheet name="上半年期中奖" sheetId="26" r:id="rId24"/>
    <sheet name="下半年期中奖" sheetId="10" r:id="rId25"/>
    <sheet name="下半年期末奖" sheetId="28" r:id="rId26"/>
    <sheet name="公开课绩效" sheetId="29" r:id="rId27"/>
    <sheet name="上半年八九年级期初上课补贴" sheetId="30" r:id="rId28"/>
    <sheet name="加班补贴" sheetId="31" r:id="rId29"/>
    <sheet name="20届进步奖" sheetId="32" r:id="rId30"/>
    <sheet name="教科研" sheetId="33" r:id="rId31"/>
    <sheet name="20课改" sheetId="34" r:id="rId32"/>
    <sheet name="导师补贴" sheetId="35" r:id="rId33"/>
    <sheet name="总表" sheetId="1" r:id="rId34"/>
    <sheet name="黄其补造" sheetId="36" r:id="rId35"/>
    <sheet name="郑伟琴补造" sheetId="37" r:id="rId36"/>
    <sheet name="郭格秀补造" sheetId="38" r:id="rId37"/>
    <sheet name="徐叶琳补造" sheetId="39" r:id="rId38"/>
  </sheets>
  <externalReferences>
    <externalReference r:id="rId39"/>
  </externalReferenc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上半年共21周，实际上课13周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G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6</t>
        </r>
      </text>
    </comment>
    <comment ref="H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21</t>
        </r>
      </text>
    </comment>
    <comment ref="I4" authorId="0">
      <text>
        <r>
          <rPr>
            <b/>
            <sz val="9"/>
            <rFont val="宋体"/>
            <charset val="134"/>
          </rPr>
          <t>28</t>
        </r>
      </text>
    </comment>
    <comment ref="W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任教学科分数占总文化课总分比</t>
        </r>
      </text>
    </comment>
    <comment ref="X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任教班级数占总班级数比</t>
        </r>
      </text>
    </comment>
  </commentList>
</comments>
</file>

<file path=xl/sharedStrings.xml><?xml version="1.0" encoding="utf-8"?>
<sst xmlns="http://schemas.openxmlformats.org/spreadsheetml/2006/main" count="5536" uniqueCount="655">
  <si>
    <t>2020年理化生实验考查补贴明细202000619</t>
  </si>
  <si>
    <t>2020年理化生实验考查补贴明细</t>
  </si>
  <si>
    <t>序号</t>
  </si>
  <si>
    <t>姓名</t>
  </si>
  <si>
    <t>金额</t>
  </si>
  <si>
    <t>分工</t>
  </si>
  <si>
    <t>补贴</t>
  </si>
  <si>
    <t>徐芳</t>
  </si>
  <si>
    <t>班主任</t>
  </si>
  <si>
    <t>马红燕</t>
  </si>
  <si>
    <t>朱丽萍</t>
  </si>
  <si>
    <t>张冬娣</t>
  </si>
  <si>
    <t>顾银芳</t>
  </si>
  <si>
    <t>李燕华</t>
  </si>
  <si>
    <t>张林峰</t>
  </si>
  <si>
    <t>杨汉帝</t>
  </si>
  <si>
    <t>周传方</t>
  </si>
  <si>
    <t>郑伟琴</t>
  </si>
  <si>
    <t>赵华新</t>
  </si>
  <si>
    <t>张琪</t>
  </si>
  <si>
    <t>刘燕</t>
  </si>
  <si>
    <t>任金华</t>
  </si>
  <si>
    <t>凌建华</t>
  </si>
  <si>
    <t>黄其</t>
  </si>
  <si>
    <t>毛会娟</t>
  </si>
  <si>
    <t>监考老师</t>
  </si>
  <si>
    <t>张荣伟</t>
  </si>
  <si>
    <t>巢荣荣</t>
  </si>
  <si>
    <t>周建华</t>
  </si>
  <si>
    <t>丛彩亚</t>
  </si>
  <si>
    <t>吕新华</t>
  </si>
  <si>
    <t>董丽娟</t>
  </si>
  <si>
    <t>郑志龙</t>
  </si>
  <si>
    <t>恽永红</t>
  </si>
  <si>
    <t>邵春凤</t>
  </si>
  <si>
    <t>尹纪才</t>
  </si>
  <si>
    <t>常铀</t>
  </si>
  <si>
    <t>巢玉君</t>
  </si>
  <si>
    <t>考务</t>
  </si>
  <si>
    <t>合计</t>
  </si>
  <si>
    <t>后勤</t>
  </si>
  <si>
    <t>考查前期准备</t>
  </si>
  <si>
    <t>批准:                        审核 :                                  制表:  尹纪才</t>
  </si>
  <si>
    <t>疫情线上
教学补贴</t>
  </si>
  <si>
    <t>陈桂萍</t>
  </si>
  <si>
    <t>七年级任课老师疫情期间线上教学补贴    2020.3.1—4.13</t>
  </si>
  <si>
    <t>谢定华</t>
  </si>
  <si>
    <t>学科</t>
  </si>
  <si>
    <t>老师</t>
  </si>
  <si>
    <t>直播教学（30号前节数）</t>
  </si>
  <si>
    <t>直播教学（30号后节数）</t>
  </si>
  <si>
    <t>非直播教学（30号前节数）</t>
  </si>
  <si>
    <t>非直播教学（30号后节数）</t>
  </si>
  <si>
    <t>杨玉林</t>
  </si>
  <si>
    <t>政治</t>
  </si>
  <si>
    <t>王玉</t>
  </si>
  <si>
    <t>倪国平</t>
  </si>
  <si>
    <t>何志英</t>
  </si>
  <si>
    <t>童小龙</t>
  </si>
  <si>
    <t>恽波</t>
  </si>
  <si>
    <t>历史</t>
  </si>
  <si>
    <t>李晶晶</t>
  </si>
  <si>
    <t>蒋红富</t>
  </si>
  <si>
    <t>张兴奕</t>
  </si>
  <si>
    <t>陈慧青</t>
  </si>
  <si>
    <t>语文</t>
  </si>
  <si>
    <t>徐叶琳</t>
  </si>
  <si>
    <t>张小明</t>
  </si>
  <si>
    <t>陆玲娣</t>
  </si>
  <si>
    <t>曹永红</t>
  </si>
  <si>
    <t>恽方平</t>
  </si>
  <si>
    <t>黄琰</t>
  </si>
  <si>
    <t>王琴</t>
  </si>
  <si>
    <t>马新华</t>
  </si>
  <si>
    <t>徐兴华</t>
  </si>
  <si>
    <t>王月琴</t>
  </si>
  <si>
    <t>数学</t>
  </si>
  <si>
    <t>郭格秀</t>
  </si>
  <si>
    <t>潘彩平</t>
  </si>
  <si>
    <t>陈忠花</t>
  </si>
  <si>
    <t>姚玉琳</t>
  </si>
  <si>
    <t>康佳</t>
  </si>
  <si>
    <t>耿志忠</t>
  </si>
  <si>
    <t>宫丽萍</t>
  </si>
  <si>
    <t>张旦辉</t>
  </si>
  <si>
    <t>黄敏荣</t>
  </si>
  <si>
    <t>英语</t>
  </si>
  <si>
    <t>巢亚娟</t>
  </si>
  <si>
    <t>黄治忠</t>
  </si>
  <si>
    <t>包玲炎</t>
  </si>
  <si>
    <t>林嘉慧</t>
  </si>
  <si>
    <t>董红方</t>
  </si>
  <si>
    <t>薛静麒</t>
  </si>
  <si>
    <t>郑志荣</t>
  </si>
  <si>
    <t>孙丹丹</t>
  </si>
  <si>
    <t>邵红亚</t>
  </si>
  <si>
    <t>潘志华</t>
  </si>
  <si>
    <t>音体美</t>
  </si>
  <si>
    <t>施健</t>
  </si>
  <si>
    <t>王琴华</t>
  </si>
  <si>
    <t>蔡纪春</t>
  </si>
  <si>
    <t>谭志前</t>
  </si>
  <si>
    <t>巢红章</t>
  </si>
  <si>
    <t>董小方</t>
  </si>
  <si>
    <t>孙黎峰</t>
  </si>
  <si>
    <t>小计</t>
  </si>
  <si>
    <t>潘红兵</t>
  </si>
  <si>
    <t>徐立萍</t>
  </si>
  <si>
    <t>八年级任课老师疫情期间线上教学补贴    2020.3</t>
  </si>
  <si>
    <t>刘英杰</t>
  </si>
  <si>
    <t>直播教学（节数）</t>
  </si>
  <si>
    <t>非直播教学（节数）</t>
  </si>
  <si>
    <t>郭小福</t>
  </si>
  <si>
    <t>蒋玲</t>
  </si>
  <si>
    <t>钱瑞根</t>
  </si>
  <si>
    <t>巢东平</t>
  </si>
  <si>
    <t>何伟</t>
  </si>
  <si>
    <t>李建</t>
  </si>
  <si>
    <t>朱学兰</t>
  </si>
  <si>
    <t>顾静安</t>
  </si>
  <si>
    <t>祁杉杉</t>
  </si>
  <si>
    <t>王秀妹</t>
  </si>
  <si>
    <t>周海磊</t>
  </si>
  <si>
    <t>胡秋红</t>
  </si>
  <si>
    <t>李青</t>
  </si>
  <si>
    <t>物理</t>
  </si>
  <si>
    <t>恽国平</t>
  </si>
  <si>
    <t>何勤</t>
  </si>
  <si>
    <t>九年级任课老师疫情期间线上教学补贴    2020.3</t>
  </si>
  <si>
    <t>刘荣华</t>
  </si>
  <si>
    <t>张国珍</t>
  </si>
  <si>
    <t>邵小英</t>
  </si>
  <si>
    <t>陈苗苗</t>
  </si>
  <si>
    <t>张婷</t>
  </si>
  <si>
    <t>钱竹燕</t>
  </si>
  <si>
    <t>叶筱曼</t>
  </si>
  <si>
    <t>秦玉章</t>
  </si>
  <si>
    <t>陆群一</t>
  </si>
  <si>
    <t>朱秀娟</t>
  </si>
  <si>
    <t>包建琴</t>
  </si>
  <si>
    <t>张振方</t>
  </si>
  <si>
    <t>化学</t>
  </si>
  <si>
    <t>陈晨</t>
  </si>
  <si>
    <t>韩茜</t>
  </si>
  <si>
    <t>王丹</t>
  </si>
  <si>
    <t>陈蓉</t>
  </si>
  <si>
    <t>钟佳涵</t>
  </si>
  <si>
    <t>朱健</t>
  </si>
  <si>
    <t>吴颖</t>
  </si>
  <si>
    <t>耿红飞</t>
  </si>
  <si>
    <t>周沁</t>
  </si>
  <si>
    <t>刘星</t>
  </si>
  <si>
    <t>金娇娇</t>
  </si>
  <si>
    <t>姜俊逸</t>
  </si>
  <si>
    <t>钱佳佳</t>
  </si>
  <si>
    <t>巢冰倩</t>
  </si>
  <si>
    <t>张越</t>
  </si>
  <si>
    <t>于静云</t>
  </si>
  <si>
    <t>包玲炎2</t>
  </si>
  <si>
    <t>杨明慧</t>
  </si>
  <si>
    <t xml:space="preserve">批准:                        审核 :                                  制表:  </t>
  </si>
  <si>
    <t>2020年九年级听力口语自动化测试补贴</t>
  </si>
  <si>
    <t>5.06第一次模考（校试坐）</t>
  </si>
  <si>
    <t>5.07第一次模考（市）</t>
  </si>
  <si>
    <t>5.29第一次模考（校）</t>
  </si>
  <si>
    <t>英语听力设备调试与维护</t>
  </si>
  <si>
    <t xml:space="preserve">制表：               审核：                 批准:   </t>
  </si>
  <si>
    <t>2020年八年级信息技术会考监考补贴</t>
  </si>
  <si>
    <t xml:space="preserve">批准:                        审核 :                                  制表: </t>
  </si>
  <si>
    <t>2020上半年增加课时统计</t>
  </si>
  <si>
    <t>期末新增</t>
  </si>
  <si>
    <t>平时代课</t>
  </si>
  <si>
    <t>2020年上半年考务津贴</t>
  </si>
  <si>
    <t>年级</t>
  </si>
  <si>
    <t>九新课结束</t>
  </si>
  <si>
    <t>七八期中</t>
  </si>
  <si>
    <t>九一模</t>
  </si>
  <si>
    <t>九二模</t>
  </si>
  <si>
    <t>七八期末</t>
  </si>
  <si>
    <t>七</t>
  </si>
  <si>
    <t>八</t>
  </si>
  <si>
    <t>九</t>
  </si>
  <si>
    <t>总计</t>
  </si>
  <si>
    <t>大写：</t>
  </si>
  <si>
    <t>2020年下代课补贴</t>
  </si>
  <si>
    <t>代课节数</t>
  </si>
  <si>
    <t>期末增加课数</t>
  </si>
  <si>
    <t>徐新华</t>
  </si>
  <si>
    <t xml:space="preserve">批准:                   审核 :                            制表:  </t>
  </si>
  <si>
    <t>2020年下考务津贴</t>
  </si>
  <si>
    <t>期中考务</t>
  </si>
  <si>
    <t>期末考务</t>
  </si>
  <si>
    <t>2020上半年课时津贴</t>
  </si>
  <si>
    <t>人数</t>
  </si>
  <si>
    <t>任课教师</t>
  </si>
  <si>
    <t>系数合计</t>
  </si>
  <si>
    <t>最终系数</t>
  </si>
  <si>
    <t>补贴基数（元）</t>
  </si>
  <si>
    <t>小计1</t>
  </si>
  <si>
    <t>2020下半年课时绩效</t>
  </si>
  <si>
    <t>2020年下半年过关课津贴</t>
  </si>
  <si>
    <t>2020年下半年区对外展示课津贴</t>
  </si>
  <si>
    <t>津贴/元</t>
  </si>
  <si>
    <t>2019-20学年第二学期年级组长津贴</t>
  </si>
  <si>
    <t>大写</t>
  </si>
  <si>
    <t>批准:             审核 :          制表:</t>
  </si>
  <si>
    <t>2020-21学年第一学期年级组长津贴</t>
  </si>
  <si>
    <t>新生入学报到津贴</t>
  </si>
  <si>
    <t>书写入学通知书</t>
  </si>
  <si>
    <t>总</t>
  </si>
  <si>
    <t>语</t>
  </si>
  <si>
    <t>数</t>
  </si>
  <si>
    <t>英</t>
  </si>
  <si>
    <t>物</t>
  </si>
  <si>
    <t>化</t>
  </si>
  <si>
    <t>政</t>
  </si>
  <si>
    <t>生</t>
  </si>
  <si>
    <t>地</t>
  </si>
  <si>
    <t>信</t>
  </si>
  <si>
    <t>体育</t>
  </si>
  <si>
    <t>2020届中考奖</t>
  </si>
  <si>
    <t>系数1</t>
  </si>
  <si>
    <t>单科总分</t>
  </si>
  <si>
    <t>中考科目普奖</t>
  </si>
  <si>
    <t>优秀人数奖</t>
  </si>
  <si>
    <t>新桥</t>
  </si>
  <si>
    <t>西中</t>
  </si>
  <si>
    <t>年级优秀人数奖</t>
  </si>
  <si>
    <t>年级总分名次奖</t>
  </si>
  <si>
    <t>文化学科均分名次奖</t>
  </si>
  <si>
    <t>应发</t>
  </si>
  <si>
    <t>实发</t>
  </si>
  <si>
    <t>任教班级数</t>
  </si>
  <si>
    <t>分值比系数1</t>
  </si>
  <si>
    <t>班级比系数2</t>
  </si>
  <si>
    <t>备课组名次奖</t>
  </si>
  <si>
    <t>体健</t>
  </si>
  <si>
    <t>音乐</t>
  </si>
  <si>
    <t>美术</t>
  </si>
  <si>
    <t>2020年会考奖</t>
  </si>
  <si>
    <t>科目</t>
  </si>
  <si>
    <t>地理</t>
  </si>
  <si>
    <t>生物</t>
  </si>
  <si>
    <t>信息</t>
  </si>
  <si>
    <t>2019-20学年第二学期教研、备课组长补贴明细表</t>
  </si>
  <si>
    <t>职务</t>
  </si>
  <si>
    <t>补贴金额</t>
  </si>
  <si>
    <t>教研组长</t>
  </si>
  <si>
    <t>备课组长</t>
  </si>
  <si>
    <t>2020-21学年度第一学期教研、备课组长补贴明细表</t>
  </si>
  <si>
    <t>2020年小河中学教学常规检查考核优秀补贴</t>
  </si>
  <si>
    <t>上半年</t>
  </si>
  <si>
    <t>综、地</t>
  </si>
  <si>
    <t>下半年</t>
  </si>
  <si>
    <t>音、美、地、综、
信息、地方</t>
  </si>
  <si>
    <t>批准:             审核 :          制表:尹纪才</t>
  </si>
  <si>
    <t>2020年度小河中学部分人员补贴</t>
  </si>
  <si>
    <t>19学年度第二学期</t>
  </si>
  <si>
    <t>20学年度第一学期</t>
  </si>
  <si>
    <t>备注</t>
  </si>
  <si>
    <t>分封试卷</t>
  </si>
  <si>
    <t>宣传</t>
  </si>
  <si>
    <t>潘碧亚</t>
  </si>
  <si>
    <t>2020年社团津贴</t>
  </si>
  <si>
    <t xml:space="preserve"> 七</t>
  </si>
  <si>
    <t>石金华</t>
  </si>
  <si>
    <t>下半年早中晚辅导补贴</t>
  </si>
  <si>
    <t>七年级</t>
  </si>
  <si>
    <t>单价：元/节</t>
  </si>
  <si>
    <t>早读
（节数）</t>
  </si>
  <si>
    <t>中午辅导
（节数）</t>
  </si>
  <si>
    <t>下午辅导
（节数）</t>
  </si>
  <si>
    <t>期中考试
考前辅导</t>
  </si>
  <si>
    <t>期末考试
考前辅导</t>
  </si>
  <si>
    <t>期末考前
增加课时</t>
  </si>
  <si>
    <t>八年级</t>
  </si>
  <si>
    <t>期中辅导</t>
  </si>
  <si>
    <t>期末辅导</t>
  </si>
  <si>
    <t>早读课</t>
  </si>
  <si>
    <t>午间课</t>
  </si>
  <si>
    <t>晚读课
第一节</t>
  </si>
  <si>
    <t>晚读课
第二节</t>
  </si>
  <si>
    <t>九年级</t>
  </si>
  <si>
    <t>早读</t>
  </si>
  <si>
    <t>中午辅导</t>
  </si>
  <si>
    <t>下午辅导</t>
  </si>
  <si>
    <t>期中考前辅导</t>
  </si>
  <si>
    <t>期末考前辅导</t>
  </si>
  <si>
    <t>早早读</t>
  </si>
  <si>
    <t>其他</t>
  </si>
  <si>
    <t>上半年早中晚辅导补贴</t>
  </si>
  <si>
    <t>分表1</t>
  </si>
  <si>
    <t>期末加课</t>
  </si>
  <si>
    <t>晚读课</t>
  </si>
  <si>
    <t>中考教学研
讨补贴金额</t>
  </si>
  <si>
    <t>5.17体检工作加班</t>
  </si>
  <si>
    <t>新课结束考试出卷</t>
  </si>
  <si>
    <t>8月2日补考
监考批卷</t>
  </si>
  <si>
    <t>8月6日参加
毕业典礼</t>
  </si>
  <si>
    <t xml:space="preserve">英语口语班主
任、英语老师
看班节数
</t>
  </si>
  <si>
    <t>增加课时节数
政史上音美</t>
  </si>
  <si>
    <t>新课结束考
试考前辅导
（节数）</t>
  </si>
  <si>
    <t>一模考试
考前辅导</t>
  </si>
  <si>
    <t>增加课时节数
数物上体育</t>
  </si>
  <si>
    <t>二模考试
考前辅导</t>
  </si>
  <si>
    <t>6.24二
模考后
试卷分析</t>
  </si>
  <si>
    <t>7.15考前
辅导</t>
  </si>
  <si>
    <t>总节数</t>
  </si>
  <si>
    <t xml:space="preserve">小计 </t>
  </si>
  <si>
    <t>陈惠青</t>
  </si>
  <si>
    <t>潘彩萍</t>
  </si>
  <si>
    <t>考前辅导</t>
  </si>
  <si>
    <t>最后一周加课</t>
  </si>
  <si>
    <t>英语
外援</t>
  </si>
  <si>
    <t>分表2</t>
  </si>
  <si>
    <t>分表4</t>
  </si>
  <si>
    <t>补发2019－2020学年第一学期九年级任课老师延时费（17：05－17：30）补贴</t>
  </si>
  <si>
    <t>早读课节数
(化学从6.1起)</t>
  </si>
  <si>
    <t>中午辅导课节数(每
周按5天计算)</t>
  </si>
  <si>
    <t>中午中午辅导课节数(每周按6天计算)</t>
  </si>
  <si>
    <t>下午辅导课节数
(每周按5天计算)</t>
  </si>
  <si>
    <t>下午辅导课节数
(每周按6天计算)</t>
  </si>
  <si>
    <t>延时课节数</t>
  </si>
  <si>
    <t>单价</t>
  </si>
  <si>
    <t>分表3</t>
  </si>
  <si>
    <t>2020年上巡监验卷补贴</t>
  </si>
  <si>
    <t>2020年巡监验卷补贴合计</t>
  </si>
  <si>
    <t>九新课
结束考试</t>
  </si>
  <si>
    <t>七八史地生</t>
  </si>
  <si>
    <t>2020年下巡监验卷补贴</t>
  </si>
  <si>
    <t>七八九期中</t>
  </si>
  <si>
    <t>七八九期末</t>
  </si>
  <si>
    <t>上半年期中奖</t>
  </si>
  <si>
    <t>授课班级</t>
  </si>
  <si>
    <t>区名次</t>
  </si>
  <si>
    <t>满工作量奖金</t>
  </si>
  <si>
    <t>实际工作量计算公式</t>
  </si>
  <si>
    <t>未折奖金</t>
  </si>
  <si>
    <t>最终奖金</t>
  </si>
  <si>
    <t>500*0.8</t>
  </si>
  <si>
    <t>500*0.7</t>
  </si>
  <si>
    <t>700*0.9</t>
  </si>
  <si>
    <t>700*0.8</t>
  </si>
  <si>
    <t>700*0.6</t>
  </si>
  <si>
    <t>500*1</t>
  </si>
  <si>
    <t>200*1</t>
  </si>
  <si>
    <t>200*0.7</t>
  </si>
  <si>
    <t>400*1</t>
  </si>
  <si>
    <t>400*0.7</t>
  </si>
  <si>
    <t>总计：</t>
  </si>
  <si>
    <t>实际工作量
计算公式</t>
  </si>
  <si>
    <t>奖金
（未打折）</t>
  </si>
  <si>
    <t>奖金
（打折）</t>
  </si>
  <si>
    <t>1.2.3.4</t>
  </si>
  <si>
    <t>100*0.8</t>
  </si>
  <si>
    <t>5.6.7</t>
  </si>
  <si>
    <t>100*0.7</t>
  </si>
  <si>
    <t>1.2.3</t>
  </si>
  <si>
    <t>4.5.6.7</t>
  </si>
  <si>
    <t>200*0.8</t>
  </si>
  <si>
    <t>100*1</t>
  </si>
  <si>
    <t>100*0.6</t>
  </si>
  <si>
    <t>下半年期中奖</t>
  </si>
  <si>
    <t>奖金
（未折）</t>
  </si>
  <si>
    <t>奖金
（最终）</t>
  </si>
  <si>
    <t>5.6.7.8</t>
  </si>
  <si>
    <t>9.10.11.12</t>
  </si>
  <si>
    <t>400*0.8</t>
  </si>
  <si>
    <t>400*0.6</t>
  </si>
  <si>
    <t>10.11.12</t>
  </si>
  <si>
    <t>800*1</t>
  </si>
  <si>
    <t>800*0.7</t>
  </si>
  <si>
    <t>700*1</t>
  </si>
  <si>
    <t>奖金（未折）</t>
  </si>
  <si>
    <t>奖金(最终)</t>
  </si>
  <si>
    <t>300*0.8</t>
  </si>
  <si>
    <t>300*0.7</t>
  </si>
  <si>
    <t>祁衫杉</t>
  </si>
  <si>
    <t>400*0.4</t>
  </si>
  <si>
    <t>300*1</t>
  </si>
  <si>
    <t xml:space="preserve">王玉 </t>
  </si>
  <si>
    <t>300*0.6</t>
  </si>
  <si>
    <t>3.4.5</t>
  </si>
  <si>
    <t>0*0.6</t>
  </si>
  <si>
    <t>0*0.8</t>
  </si>
  <si>
    <t>下半年期末奖</t>
  </si>
  <si>
    <t>600*0.8</t>
  </si>
  <si>
    <t>500*0.6</t>
  </si>
  <si>
    <t>700*0.7</t>
  </si>
  <si>
    <t>实际奖金</t>
  </si>
  <si>
    <t>600*0.7</t>
  </si>
  <si>
    <t>600*0.4</t>
  </si>
  <si>
    <t>0*0.7</t>
  </si>
  <si>
    <t>2020年公开课绩效</t>
  </si>
  <si>
    <t>教师姓名</t>
  </si>
  <si>
    <t>级别</t>
  </si>
  <si>
    <t>上课内容</t>
  </si>
  <si>
    <t>上课日期</t>
  </si>
  <si>
    <t>校级</t>
  </si>
  <si>
    <t>U6 Welcome</t>
  </si>
  <si>
    <r>
      <rPr>
        <sz val="10"/>
        <rFont val="宋体"/>
        <charset val="134"/>
        <scheme val="minor"/>
      </rPr>
      <t>巢冰倩</t>
    </r>
  </si>
  <si>
    <r>
      <rPr>
        <sz val="10"/>
        <rFont val="宋体"/>
        <charset val="134"/>
        <scheme val="minor"/>
      </rPr>
      <t>校级</t>
    </r>
  </si>
  <si>
    <r>
      <rPr>
        <sz val="10"/>
        <rFont val="宋体"/>
        <charset val="134"/>
        <scheme val="minor"/>
      </rPr>
      <t>茉莉花</t>
    </r>
  </si>
  <si>
    <t>平面图形的复习</t>
  </si>
  <si>
    <t>8A U4 Reading</t>
  </si>
  <si>
    <r>
      <rPr>
        <sz val="10"/>
        <rFont val="宋体"/>
        <charset val="134"/>
        <scheme val="minor"/>
      </rPr>
      <t>陈苗苗</t>
    </r>
  </si>
  <si>
    <r>
      <rPr>
        <sz val="10"/>
        <rFont val="宋体"/>
        <charset val="134"/>
        <scheme val="minor"/>
      </rPr>
      <t>地球运动</t>
    </r>
  </si>
  <si>
    <r>
      <rPr>
        <sz val="10"/>
        <rFont val="宋体"/>
        <charset val="134"/>
        <scheme val="minor"/>
      </rPr>
      <t>陈蓉</t>
    </r>
  </si>
  <si>
    <r>
      <rPr>
        <sz val="10"/>
        <rFont val="宋体"/>
        <charset val="134"/>
        <scheme val="minor"/>
      </rPr>
      <t>线段的轴对称性1</t>
    </r>
  </si>
  <si>
    <r>
      <rPr>
        <sz val="10"/>
        <rFont val="宋体"/>
        <charset val="134"/>
        <scheme val="minor"/>
      </rPr>
      <t>一次函数的行程问题</t>
    </r>
  </si>
  <si>
    <t>电能表与电功</t>
  </si>
  <si>
    <r>
      <rPr>
        <sz val="10"/>
        <rFont val="宋体"/>
        <charset val="134"/>
        <scheme val="minor"/>
      </rPr>
      <t>董红方</t>
    </r>
  </si>
  <si>
    <r>
      <rPr>
        <sz val="10"/>
        <rFont val="宋体"/>
        <charset val="134"/>
        <scheme val="minor"/>
      </rPr>
      <t>区级</t>
    </r>
  </si>
  <si>
    <r>
      <rPr>
        <sz val="10"/>
        <rFont val="宋体"/>
        <charset val="134"/>
        <scheme val="minor"/>
      </rPr>
      <t>散步</t>
    </r>
  </si>
  <si>
    <t>化学式的计算</t>
  </si>
  <si>
    <t>美国的独立</t>
  </si>
  <si>
    <t>遵守规则</t>
  </si>
  <si>
    <r>
      <rPr>
        <sz val="10"/>
        <rFont val="宋体"/>
        <charset val="134"/>
        <scheme val="minor"/>
      </rPr>
      <t>顾银芳</t>
    </r>
  </si>
  <si>
    <r>
      <rPr>
        <sz val="10"/>
        <rFont val="宋体"/>
        <charset val="134"/>
        <scheme val="minor"/>
      </rPr>
      <t>二次根式的加减1</t>
    </r>
  </si>
  <si>
    <r>
      <rPr>
        <sz val="10"/>
        <rFont val="宋体"/>
        <charset val="134"/>
        <scheme val="minor"/>
      </rPr>
      <t>郭格秀</t>
    </r>
  </si>
  <si>
    <r>
      <rPr>
        <sz val="10"/>
        <rFont val="宋体"/>
        <charset val="134"/>
        <scheme val="minor"/>
      </rPr>
      <t>实数复习</t>
    </r>
  </si>
  <si>
    <r>
      <rPr>
        <sz val="10"/>
        <rFont val="宋体"/>
        <charset val="134"/>
        <scheme val="minor"/>
      </rPr>
      <t>一次函数图像性质复习课</t>
    </r>
  </si>
  <si>
    <r>
      <rPr>
        <sz val="10"/>
        <rFont val="宋体"/>
        <charset val="134"/>
        <scheme val="minor"/>
      </rPr>
      <t>一次函数的面积专题复习</t>
    </r>
  </si>
  <si>
    <r>
      <rPr>
        <sz val="10"/>
        <rFont val="宋体"/>
        <charset val="134"/>
        <scheme val="minor"/>
      </rPr>
      <t>姜俊逸</t>
    </r>
  </si>
  <si>
    <t>线段、射线、直线</t>
  </si>
  <si>
    <t>12.10</t>
  </si>
  <si>
    <t>7A U7 reading</t>
  </si>
  <si>
    <r>
      <rPr>
        <sz val="10"/>
        <rFont val="宋体"/>
        <charset val="134"/>
        <scheme val="minor"/>
      </rPr>
      <t>李青</t>
    </r>
  </si>
  <si>
    <r>
      <rPr>
        <sz val="10"/>
        <rFont val="宋体"/>
        <charset val="134"/>
        <scheme val="minor"/>
      </rPr>
      <t>9A U1 task</t>
    </r>
  </si>
  <si>
    <r>
      <rPr>
        <sz val="10"/>
        <rFont val="宋体"/>
        <charset val="134"/>
        <scheme val="minor"/>
      </rPr>
      <t>李燕华</t>
    </r>
  </si>
  <si>
    <r>
      <rPr>
        <sz val="10"/>
        <rFont val="宋体"/>
        <charset val="134"/>
        <scheme val="minor"/>
      </rPr>
      <t>圆锥的侧面积</t>
    </r>
  </si>
  <si>
    <r>
      <rPr>
        <sz val="10"/>
        <rFont val="宋体"/>
        <charset val="134"/>
        <scheme val="minor"/>
      </rPr>
      <t>正方形的性质和判定</t>
    </r>
  </si>
  <si>
    <t>7AU7 Reading</t>
  </si>
  <si>
    <t>区级</t>
  </si>
  <si>
    <t>光现象复习2</t>
  </si>
  <si>
    <t>光的直线传播</t>
  </si>
  <si>
    <r>
      <rPr>
        <sz val="10"/>
        <rFont val="宋体"/>
        <charset val="134"/>
        <scheme val="minor"/>
      </rPr>
      <t>刘英杰</t>
    </r>
  </si>
  <si>
    <r>
      <rPr>
        <sz val="10"/>
        <rFont val="宋体"/>
        <charset val="134"/>
        <scheme val="minor"/>
      </rPr>
      <t>花的变化</t>
    </r>
  </si>
  <si>
    <t>重复的力量</t>
  </si>
  <si>
    <t>美丽的颜色</t>
  </si>
  <si>
    <t>北魏政治和民族交融</t>
  </si>
  <si>
    <r>
      <rPr>
        <sz val="10"/>
        <rFont val="宋体"/>
        <charset val="134"/>
        <scheme val="minor"/>
      </rPr>
      <t>祁杉杉</t>
    </r>
  </si>
  <si>
    <r>
      <rPr>
        <sz val="10"/>
        <rFont val="宋体"/>
        <charset val="134"/>
        <scheme val="minor"/>
      </rPr>
      <t>8A U5 Reading</t>
    </r>
  </si>
  <si>
    <r>
      <rPr>
        <sz val="10"/>
        <rFont val="宋体"/>
        <charset val="134"/>
        <scheme val="minor"/>
      </rPr>
      <t>钱佳佳</t>
    </r>
  </si>
  <si>
    <r>
      <rPr>
        <sz val="10"/>
        <rFont val="宋体"/>
        <charset val="134"/>
        <scheme val="minor"/>
      </rPr>
      <t>二次根式</t>
    </r>
  </si>
  <si>
    <t>散步</t>
  </si>
  <si>
    <r>
      <rPr>
        <sz val="10"/>
        <rFont val="宋体"/>
        <charset val="134"/>
        <scheme val="minor"/>
      </rPr>
      <t>施健</t>
    </r>
  </si>
  <si>
    <r>
      <rPr>
        <sz val="10"/>
        <rFont val="宋体"/>
        <charset val="134"/>
        <scheme val="minor"/>
      </rPr>
      <t>嘎达梅林</t>
    </r>
  </si>
  <si>
    <t>无锡景</t>
  </si>
  <si>
    <r>
      <rPr>
        <sz val="10"/>
        <rFont val="宋体"/>
        <charset val="134"/>
        <scheme val="minor"/>
      </rPr>
      <t>孙黎峰</t>
    </r>
  </si>
  <si>
    <r>
      <rPr>
        <sz val="10"/>
        <rFont val="宋体"/>
        <charset val="134"/>
        <scheme val="minor"/>
      </rPr>
      <t>变迁中的家园</t>
    </r>
  </si>
  <si>
    <t>中国山水画</t>
  </si>
  <si>
    <t>试卷讲评</t>
  </si>
  <si>
    <t>数据图表及分析</t>
  </si>
  <si>
    <t>功</t>
  </si>
  <si>
    <t>愚公移山</t>
  </si>
  <si>
    <t>7A U7 welcome</t>
  </si>
  <si>
    <t>U4 Task</t>
  </si>
  <si>
    <t>U8 Task</t>
  </si>
  <si>
    <r>
      <rPr>
        <sz val="10"/>
        <rFont val="宋体"/>
        <charset val="134"/>
        <scheme val="minor"/>
      </rPr>
      <t>于静云</t>
    </r>
  </si>
  <si>
    <t>角（1）</t>
  </si>
  <si>
    <t>12.18</t>
  </si>
  <si>
    <t>汽化与液化</t>
  </si>
  <si>
    <t>一元一次方程</t>
  </si>
  <si>
    <t>12.30</t>
  </si>
  <si>
    <r>
      <rPr>
        <sz val="10"/>
        <rFont val="宋体"/>
        <charset val="134"/>
        <scheme val="minor"/>
      </rPr>
      <t>张婷</t>
    </r>
  </si>
  <si>
    <t>相反数</t>
  </si>
  <si>
    <t>绝对值与相反数</t>
  </si>
  <si>
    <t>9.10</t>
  </si>
  <si>
    <t>平面镜</t>
  </si>
  <si>
    <t>精神的三间小屋</t>
  </si>
  <si>
    <t>二氧化碳的制取</t>
  </si>
  <si>
    <t>秦末农民起义</t>
  </si>
  <si>
    <t>10月16</t>
  </si>
  <si>
    <t>深深浅浅话友谊</t>
  </si>
  <si>
    <r>
      <rPr>
        <sz val="10"/>
        <rFont val="宋体"/>
        <charset val="134"/>
        <scheme val="minor"/>
      </rPr>
      <t>周海磊</t>
    </r>
  </si>
  <si>
    <r>
      <rPr>
        <sz val="10"/>
        <rFont val="宋体"/>
        <charset val="134"/>
        <scheme val="minor"/>
      </rPr>
      <t>阳关三叠</t>
    </r>
  </si>
  <si>
    <t>大海啊故乡</t>
  </si>
  <si>
    <t>古代两河流域</t>
  </si>
  <si>
    <t>开放互动的世界</t>
  </si>
  <si>
    <t>公民基本义务</t>
  </si>
  <si>
    <t>贰仟肆佰叁拾元整</t>
  </si>
  <si>
    <t>制表：</t>
  </si>
  <si>
    <t>审核：                                  批准：</t>
  </si>
  <si>
    <t>2020上半年学期初
上课补贴总表</t>
  </si>
  <si>
    <t>2020上半年学期初上课补贴细表</t>
  </si>
  <si>
    <t>班级</t>
  </si>
  <si>
    <t>每周节数</t>
  </si>
  <si>
    <t>周数</t>
  </si>
  <si>
    <t>每节单价</t>
  </si>
  <si>
    <t>九（1）</t>
  </si>
  <si>
    <t>1</t>
  </si>
  <si>
    <t>地方</t>
  </si>
  <si>
    <t>九（2）</t>
  </si>
  <si>
    <t>2</t>
  </si>
  <si>
    <t>九（3）</t>
  </si>
  <si>
    <t>3</t>
  </si>
  <si>
    <t>九（4）</t>
  </si>
  <si>
    <t>4</t>
  </si>
  <si>
    <t>九（5）</t>
  </si>
  <si>
    <t>5</t>
  </si>
  <si>
    <t>九（6）</t>
  </si>
  <si>
    <t>6</t>
  </si>
  <si>
    <t>九（7）</t>
  </si>
  <si>
    <t>7</t>
  </si>
  <si>
    <t>八（1）</t>
  </si>
  <si>
    <t>八（2）</t>
  </si>
  <si>
    <t>八（3）</t>
  </si>
  <si>
    <t>八（4）</t>
  </si>
  <si>
    <t>八（5）</t>
  </si>
  <si>
    <t>八（6）</t>
  </si>
  <si>
    <t>八（7）</t>
  </si>
  <si>
    <t>社团</t>
  </si>
  <si>
    <t>综合</t>
  </si>
  <si>
    <t>综合1</t>
  </si>
  <si>
    <t>综合2</t>
  </si>
  <si>
    <t>批准：          审核：           制表</t>
  </si>
  <si>
    <t>2020年加班补贴</t>
  </si>
  <si>
    <t>日期</t>
  </si>
  <si>
    <t>事由</t>
  </si>
  <si>
    <t>通知人员</t>
  </si>
  <si>
    <t>七八年级发放教材</t>
  </si>
  <si>
    <t>教导处九年级开学准备工作加班</t>
  </si>
  <si>
    <t>教导处中考报名材料</t>
  </si>
  <si>
    <t>7月23下午</t>
  </si>
  <si>
    <t>化学实验室整理</t>
  </si>
  <si>
    <t>说明：</t>
  </si>
  <si>
    <t>毕业典礼加班</t>
  </si>
  <si>
    <t>7月24上午</t>
  </si>
  <si>
    <t>机器人训练、比赛</t>
  </si>
  <si>
    <t>职中网报</t>
  </si>
  <si>
    <t xml:space="preserve">批准:                        审核 :                      制表: </t>
  </si>
  <si>
    <t>1月26-30日</t>
  </si>
  <si>
    <t>绩效加班</t>
  </si>
  <si>
    <t>1月26-29日</t>
  </si>
  <si>
    <t>九年级学生补考</t>
  </si>
  <si>
    <t>毕业证审核</t>
  </si>
  <si>
    <t>教导处加班</t>
  </si>
  <si>
    <t>日期：</t>
  </si>
  <si>
    <t>2019.3.16</t>
  </si>
  <si>
    <t>30元</t>
  </si>
  <si>
    <t>2019.3.23</t>
  </si>
  <si>
    <t xml:space="preserve">  2019.3.30</t>
  </si>
  <si>
    <t xml:space="preserve">  2019.4.6</t>
  </si>
  <si>
    <t xml:space="preserve">  2019.4.13</t>
  </si>
  <si>
    <t xml:space="preserve">  2019.4.20</t>
  </si>
  <si>
    <t>合计：360元</t>
  </si>
  <si>
    <t>批准:                        审核 :                           制表:  王玉</t>
  </si>
  <si>
    <t>2020届教学质量进步奖</t>
  </si>
  <si>
    <t>2020年教科研绩效</t>
  </si>
  <si>
    <t>姓名2</t>
  </si>
  <si>
    <t>奖项</t>
  </si>
  <si>
    <t>巜2020-常州走在幸福的路上》优秀辅导老师和4人获奖，《妈妈，我和您说句悄悄话》11篇小记者作文发表，指导老师，防疫小记者作文，11篇发表，指导老师</t>
  </si>
  <si>
    <t>第十六届初中生口语比赛二等奖  2人  指导老师</t>
  </si>
  <si>
    <t>新北区信息化教学能手比赛三等奖</t>
  </si>
  <si>
    <t>新北区语文评优课暨教师基本功大赛三等奖</t>
  </si>
  <si>
    <t>新北区体育教师基本功大赛二等奖</t>
  </si>
  <si>
    <t>新北区初中音乐教师基本功一等奖</t>
  </si>
  <si>
    <t>施健（周海磊、巣冰倩）</t>
  </si>
  <si>
    <t xml:space="preserve">新北区中小学艺术节器乐比赛二等奖 </t>
  </si>
  <si>
    <t>新北区初中数学教师基本功大赛二等奖</t>
  </si>
  <si>
    <t>张林峰（吴颖）</t>
  </si>
  <si>
    <t>常州市普及机器人竞赛二等奖6人，三等奖10人、常州市优秀教练员</t>
  </si>
  <si>
    <t>常州新北区诵读经典诵读大赛教师组二等奖</t>
  </si>
  <si>
    <t>常州市征文比赛《2020—常州走在幸福的路上》优秀辅导老师、常州市征文《2020—常州走在幸福的路上》学生获一等奖2人，二等奖1人，三等奖1人</t>
  </si>
  <si>
    <t>防疫小记者作文发表8人，为指导老师</t>
  </si>
  <si>
    <t>常州市征文比赛《2020—常州走在幸福的路上》优秀辅导老师、常州市征文《2020—常州走在幸福的路上》三等奖2人</t>
  </si>
  <si>
    <t>防疫小记者发表7人，为指导老师</t>
  </si>
  <si>
    <t>常州市征文《2020—常州走在幸福的路上》三等奖1人</t>
  </si>
  <si>
    <t>新北区周小芬名师成长营抗疫命题竞赛一等奖（培育室）</t>
  </si>
  <si>
    <t>常州市初中数学教师命题比赛二等奖</t>
  </si>
  <si>
    <t>新北区第四届乡村骨干教师培育站课堂教学评比一等奖（培育室）</t>
  </si>
  <si>
    <t>常州市劳动教育优秀指导老师</t>
  </si>
  <si>
    <t>52针玫瑰花钩针编织二等奖指导老师</t>
  </si>
  <si>
    <t>篆刻二等奖指导老师</t>
  </si>
  <si>
    <t>常州市征文比赛《2020—常州走在幸福的路上》学生1人获奖</t>
  </si>
  <si>
    <t>叁仟柒佰叁拾元整</t>
  </si>
  <si>
    <t>审核：                            批准：</t>
  </si>
  <si>
    <t>2020年课改及加班费用</t>
  </si>
  <si>
    <t>项目</t>
  </si>
  <si>
    <t>班组文化展示评委</t>
  </si>
  <si>
    <t>评价体系加班</t>
  </si>
  <si>
    <t>补19年课改评委费用2次</t>
  </si>
  <si>
    <t>补19年班组文化加班费用2次</t>
  </si>
  <si>
    <t>七彩语文杯比赛</t>
  </si>
  <si>
    <t>审核：           批准：</t>
  </si>
  <si>
    <t>2019—2020学年七年级第一学期班组文化导师奖金</t>
  </si>
  <si>
    <t>2019-2020第一学期班组文化建设导师进班补贴9.3-12</t>
  </si>
  <si>
    <t>导师</t>
  </si>
  <si>
    <t>奖金</t>
  </si>
  <si>
    <t>制表人：</t>
  </si>
  <si>
    <t>审核人：</t>
  </si>
  <si>
    <t>批准：</t>
  </si>
  <si>
    <t>2018-2019第二学期班组文化建设导师进班补贴2019.4-2019.6</t>
  </si>
  <si>
    <t>吴文进</t>
  </si>
  <si>
    <t>赵阳</t>
  </si>
  <si>
    <t>徐亚英</t>
  </si>
  <si>
    <t>张红霞</t>
  </si>
  <si>
    <t>刘松鹤</t>
  </si>
  <si>
    <t>杨焕春</t>
  </si>
  <si>
    <t>审核：</t>
  </si>
  <si>
    <t>丛彩霞</t>
  </si>
  <si>
    <t>实验考查</t>
  </si>
  <si>
    <t>疫情线上教学补贴</t>
  </si>
  <si>
    <t>听力测试</t>
  </si>
  <si>
    <t>信息技术会考补贴</t>
  </si>
  <si>
    <t>上半年增加课时</t>
  </si>
  <si>
    <t>上半年考务补贴</t>
  </si>
  <si>
    <t>下半年代课补贴</t>
  </si>
  <si>
    <t>下半年考务补贴</t>
  </si>
  <si>
    <t>加班补贴</t>
  </si>
  <si>
    <t>上半年课时绩效</t>
  </si>
  <si>
    <t>下半年课时绩效</t>
  </si>
  <si>
    <t>下半年过关课
、展示课津贴</t>
  </si>
  <si>
    <t>年级组长</t>
  </si>
  <si>
    <t>新生入学
报到津贴</t>
  </si>
  <si>
    <t>中考奖</t>
  </si>
  <si>
    <t>上半年教研、
备课组长补贴</t>
  </si>
  <si>
    <t>常规检查
考核优秀</t>
  </si>
  <si>
    <t>分封卷、宣传补贴</t>
  </si>
  <si>
    <t>社团津贴</t>
  </si>
  <si>
    <t>上半年早
中晚辅导</t>
  </si>
  <si>
    <t>下半年早
中晚辅导</t>
  </si>
  <si>
    <t>巡监</t>
  </si>
  <si>
    <t>上半年
期中奖</t>
  </si>
  <si>
    <t>下半年
期中奖</t>
  </si>
  <si>
    <t>下半年
期末奖</t>
  </si>
  <si>
    <t>公开课绩效</t>
  </si>
  <si>
    <t>上半学期初
八九年级上课补贴</t>
  </si>
  <si>
    <t>20年教学质量进步奖</t>
  </si>
  <si>
    <t>2020教科研</t>
  </si>
  <si>
    <t>20年课改</t>
  </si>
  <si>
    <t>导师补贴</t>
  </si>
  <si>
    <t>黄其补造（延时）</t>
  </si>
  <si>
    <t>郑伟琴补造</t>
  </si>
  <si>
    <t>郭格秀补造</t>
  </si>
  <si>
    <t>徐叶琳补造</t>
  </si>
  <si>
    <t>巢玉云</t>
  </si>
  <si>
    <t>陈彩平</t>
  </si>
  <si>
    <t>丁志林</t>
  </si>
  <si>
    <t>李志群</t>
  </si>
  <si>
    <t>黄梅</t>
  </si>
  <si>
    <t>黄其补造细表</t>
  </si>
  <si>
    <t>八年级下延时汇总</t>
  </si>
  <si>
    <t>下午</t>
  </si>
  <si>
    <t/>
  </si>
  <si>
    <t>郑伟琴补造汇总表</t>
  </si>
  <si>
    <t>周小莉</t>
  </si>
  <si>
    <t>郭格秀补造细表</t>
  </si>
  <si>
    <t>节数</t>
  </si>
  <si>
    <t>汇总表</t>
  </si>
  <si>
    <t>徐叶琳补造细表</t>
  </si>
  <si>
    <t>2019—2020学年第一学期七年级延时课补贴     2021.2</t>
  </si>
  <si>
    <t>2020—2021学年第一学期八年级延时课补贴      2021.2</t>
  </si>
  <si>
    <t>2019—2020学年第二学期七年级延时课补贴    2021.2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</si>
</sst>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[DBNum2][$RMB]General;[Red][DBNum2][$RMB]General"/>
    <numFmt numFmtId="43" formatCode="_ * #,##0.00_ ;_ * \-#,##0.00_ ;_ * &quot;-&quot;??_ ;_ @_ "/>
    <numFmt numFmtId="177" formatCode="0.00_ "/>
    <numFmt numFmtId="178" formatCode="m&quot;月&quot;d&quot;日&quot;;@"/>
    <numFmt numFmtId="179" formatCode="[DBNum2][$-804]General"/>
  </numFmts>
  <fonts count="83">
    <font>
      <sz val="11"/>
      <color theme="1"/>
      <name val="宋体"/>
      <charset val="134"/>
      <scheme val="minor"/>
    </font>
    <font>
      <sz val="9"/>
      <name val="微软雅黑"/>
      <charset val="134"/>
    </font>
    <font>
      <sz val="11"/>
      <color theme="0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</font>
    <font>
      <sz val="11"/>
      <name val="Arial"/>
      <charset val="134"/>
    </font>
    <font>
      <sz val="11"/>
      <color rgb="FFFF0000"/>
      <name val="宋体"/>
      <charset val="134"/>
    </font>
    <font>
      <sz val="11"/>
      <color indexed="8"/>
      <name val="宋体"/>
      <charset val="134"/>
    </font>
    <font>
      <sz val="11"/>
      <color indexed="8"/>
      <name val="微软雅黑"/>
      <charset val="134"/>
    </font>
    <font>
      <sz val="11"/>
      <color rgb="FFFF0000"/>
      <name val="微软雅黑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C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  <scheme val="minor"/>
    </font>
    <font>
      <b/>
      <sz val="12"/>
      <color theme="1"/>
      <name val="宋体"/>
      <charset val="134"/>
    </font>
    <font>
      <b/>
      <sz val="9"/>
      <color theme="1"/>
      <name val="宋体"/>
      <charset val="134"/>
    </font>
    <font>
      <sz val="12"/>
      <color theme="1"/>
      <name val="宋体"/>
      <charset val="134"/>
    </font>
    <font>
      <sz val="9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name val="微软雅黑"/>
      <charset val="134"/>
    </font>
    <font>
      <sz val="12"/>
      <name val="宋体"/>
      <charset val="134"/>
    </font>
    <font>
      <b/>
      <sz val="18"/>
      <name val="宋体"/>
      <charset val="134"/>
    </font>
    <font>
      <sz val="12"/>
      <name val="微软雅黑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微软雅黑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微软雅黑"/>
      <charset val="134"/>
    </font>
    <font>
      <b/>
      <sz val="10"/>
      <color theme="1"/>
      <name val="微软雅黑"/>
      <charset val="134"/>
    </font>
    <font>
      <sz val="9"/>
      <name val="宋体"/>
      <charset val="0"/>
    </font>
    <font>
      <sz val="2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6"/>
      <name val="宋体"/>
      <charset val="134"/>
    </font>
    <font>
      <b/>
      <sz val="10"/>
      <name val="宋体"/>
      <charset val="134"/>
    </font>
    <font>
      <sz val="12"/>
      <color indexed="9"/>
      <name val="宋体"/>
      <charset val="134"/>
    </font>
    <font>
      <sz val="9"/>
      <color indexed="8"/>
      <name val="宋体"/>
      <charset val="134"/>
    </font>
    <font>
      <sz val="10"/>
      <color indexed="9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b/>
      <sz val="8.5"/>
      <color indexed="8"/>
      <name val="宋体"/>
      <charset val="134"/>
    </font>
    <font>
      <b/>
      <sz val="8"/>
      <name val="仿宋"/>
      <charset val="134"/>
    </font>
    <font>
      <b/>
      <sz val="10"/>
      <color theme="4" tint="0.6"/>
      <name val="宋体"/>
      <charset val="134"/>
      <scheme val="minor"/>
    </font>
    <font>
      <b/>
      <sz val="20"/>
      <name val="宋体"/>
      <charset val="134"/>
    </font>
    <font>
      <sz val="20"/>
      <name val="宋体"/>
      <charset val="134"/>
    </font>
    <font>
      <sz val="9"/>
      <color indexed="8"/>
      <name val="微软雅黑"/>
      <charset val="134"/>
    </font>
    <font>
      <sz val="10"/>
      <color indexed="8"/>
      <name val="微软雅黑"/>
      <charset val="134"/>
    </font>
    <font>
      <sz val="14"/>
      <name val="宋体"/>
      <charset val="134"/>
    </font>
    <font>
      <b/>
      <sz val="12"/>
      <name val="宋体"/>
      <charset val="134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b/>
      <sz val="1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3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3" fillId="13" borderId="0" applyNumberFormat="0" applyBorder="0" applyAlignment="0" applyProtection="0">
      <alignment vertical="center"/>
    </xf>
    <xf numFmtId="0" fontId="64" fillId="8" borderId="2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3" fillId="7" borderId="0" applyNumberFormat="0" applyBorder="0" applyAlignment="0" applyProtection="0">
      <alignment vertical="center"/>
    </xf>
    <xf numFmtId="0" fontId="6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2" fillId="14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0" fillId="18" borderId="32" applyNumberFormat="0" applyFont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72" fillId="0" borderId="30" applyNumberFormat="0" applyFill="0" applyAlignment="0" applyProtection="0">
      <alignment vertical="center"/>
    </xf>
    <xf numFmtId="0" fontId="70" fillId="0" borderId="30" applyNumberFormat="0" applyFill="0" applyAlignment="0" applyProtection="0">
      <alignment vertical="center"/>
    </xf>
    <xf numFmtId="0" fontId="62" fillId="12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2" fillId="23" borderId="0" applyNumberFormat="0" applyBorder="0" applyAlignment="0" applyProtection="0">
      <alignment vertical="center"/>
    </xf>
    <xf numFmtId="0" fontId="65" fillId="9" borderId="29" applyNumberFormat="0" applyAlignment="0" applyProtection="0">
      <alignment vertical="center"/>
    </xf>
    <xf numFmtId="0" fontId="76" fillId="9" borderId="28" applyNumberFormat="0" applyAlignment="0" applyProtection="0">
      <alignment vertical="center"/>
    </xf>
    <xf numFmtId="0" fontId="77" fillId="26" borderId="33" applyNumberFormat="0" applyAlignment="0" applyProtection="0">
      <alignment vertical="center"/>
    </xf>
    <xf numFmtId="0" fontId="63" fillId="22" borderId="0" applyNumberFormat="0" applyBorder="0" applyAlignment="0" applyProtection="0">
      <alignment vertical="center"/>
    </xf>
    <xf numFmtId="0" fontId="62" fillId="6" borderId="0" applyNumberFormat="0" applyBorder="0" applyAlignment="0" applyProtection="0">
      <alignment vertical="center"/>
    </xf>
    <xf numFmtId="0" fontId="78" fillId="0" borderId="34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0" fillId="28" borderId="0" applyNumberFormat="0" applyBorder="0" applyAlignment="0" applyProtection="0">
      <alignment vertical="center"/>
    </xf>
    <xf numFmtId="0" fontId="75" fillId="24" borderId="0" applyNumberFormat="0" applyBorder="0" applyAlignment="0" applyProtection="0">
      <alignment vertical="center"/>
    </xf>
    <xf numFmtId="0" fontId="63" fillId="29" borderId="0" applyNumberFormat="0" applyBorder="0" applyAlignment="0" applyProtection="0">
      <alignment vertical="center"/>
    </xf>
    <xf numFmtId="0" fontId="62" fillId="25" borderId="0" applyNumberFormat="0" applyBorder="0" applyAlignment="0" applyProtection="0">
      <alignment vertical="center"/>
    </xf>
    <xf numFmtId="0" fontId="63" fillId="27" borderId="0" applyNumberFormat="0" applyBorder="0" applyAlignment="0" applyProtection="0">
      <alignment vertical="center"/>
    </xf>
    <xf numFmtId="0" fontId="63" fillId="30" borderId="0" applyNumberFormat="0" applyBorder="0" applyAlignment="0" applyProtection="0">
      <alignment vertical="center"/>
    </xf>
    <xf numFmtId="0" fontId="63" fillId="11" borderId="0" applyNumberFormat="0" applyBorder="0" applyAlignment="0" applyProtection="0">
      <alignment vertical="center"/>
    </xf>
    <xf numFmtId="0" fontId="63" fillId="15" borderId="0" applyNumberFormat="0" applyBorder="0" applyAlignment="0" applyProtection="0">
      <alignment vertical="center"/>
    </xf>
    <xf numFmtId="0" fontId="62" fillId="17" borderId="0" applyNumberFormat="0" applyBorder="0" applyAlignment="0" applyProtection="0">
      <alignment vertical="center"/>
    </xf>
    <xf numFmtId="0" fontId="62" fillId="21" borderId="0" applyNumberFormat="0" applyBorder="0" applyAlignment="0" applyProtection="0">
      <alignment vertical="center"/>
    </xf>
    <xf numFmtId="0" fontId="63" fillId="19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62" fillId="31" borderId="0" applyNumberFormat="0" applyBorder="0" applyAlignment="0" applyProtection="0">
      <alignment vertical="center"/>
    </xf>
    <xf numFmtId="0" fontId="63" fillId="32" borderId="0" applyNumberFormat="0" applyBorder="0" applyAlignment="0" applyProtection="0">
      <alignment vertical="center"/>
    </xf>
    <xf numFmtId="0" fontId="62" fillId="33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63" fillId="36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3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49" applyFont="1" applyBorder="1">
      <alignment vertical="center"/>
    </xf>
    <xf numFmtId="0" fontId="3" fillId="0" borderId="0" xfId="49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1" xfId="49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" xfId="49" applyFont="1" applyBorder="1">
      <alignment vertical="center"/>
    </xf>
    <xf numFmtId="0" fontId="3" fillId="0" borderId="0" xfId="49" applyFont="1" applyFill="1" applyBorder="1">
      <alignment vertical="center"/>
    </xf>
    <xf numFmtId="0" fontId="3" fillId="0" borderId="1" xfId="49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0" fillId="0" borderId="0" xfId="0" applyNumberFormat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>
      <alignment vertical="center"/>
    </xf>
    <xf numFmtId="0" fontId="0" fillId="2" borderId="0" xfId="0" applyFont="1" applyFill="1">
      <alignment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left" vertical="center"/>
    </xf>
    <xf numFmtId="0" fontId="7" fillId="0" borderId="4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0" fillId="0" borderId="0" xfId="0" applyFont="1" applyFill="1">
      <alignment vertical="center"/>
    </xf>
    <xf numFmtId="0" fontId="0" fillId="3" borderId="0" xfId="0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177" fontId="5" fillId="0" borderId="0" xfId="0" applyNumberFormat="1" applyFont="1">
      <alignment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0" fontId="10" fillId="0" borderId="1" xfId="0" applyNumberFormat="1" applyFont="1" applyFill="1" applyBorder="1" applyAlignment="1" applyProtection="1"/>
    <xf numFmtId="0" fontId="10" fillId="0" borderId="5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vertical="center"/>
    </xf>
    <xf numFmtId="0" fontId="0" fillId="0" borderId="1" xfId="0" applyFont="1" applyBorder="1">
      <alignment vertical="center"/>
    </xf>
    <xf numFmtId="0" fontId="12" fillId="3" borderId="0" xfId="0" applyFont="1" applyFill="1">
      <alignment vertical="center"/>
    </xf>
    <xf numFmtId="0" fontId="13" fillId="4" borderId="1" xfId="0" applyFont="1" applyFill="1" applyBorder="1" applyAlignment="1">
      <alignment horizontal="left" vertical="center"/>
    </xf>
    <xf numFmtId="0" fontId="1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15" fillId="0" borderId="0" xfId="0" applyFont="1">
      <alignment vertical="center"/>
    </xf>
    <xf numFmtId="0" fontId="13" fillId="0" borderId="0" xfId="0" applyFont="1">
      <alignment vertical="center"/>
    </xf>
    <xf numFmtId="0" fontId="16" fillId="0" borderId="1" xfId="0" applyFont="1" applyFill="1" applyBorder="1" applyAlignment="1"/>
    <xf numFmtId="0" fontId="16" fillId="0" borderId="0" xfId="0" applyFont="1" applyFill="1" applyBorder="1" applyAlignment="1"/>
    <xf numFmtId="0" fontId="13" fillId="4" borderId="0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176" fontId="16" fillId="0" borderId="0" xfId="0" applyNumberFormat="1" applyFont="1" applyFill="1" applyBorder="1" applyAlignment="1">
      <alignment horizontal="center"/>
    </xf>
    <xf numFmtId="0" fontId="13" fillId="4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4" fillId="0" borderId="0" xfId="0" applyFont="1">
      <alignment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176" fontId="21" fillId="0" borderId="6" xfId="0" applyNumberFormat="1" applyFont="1" applyFill="1" applyBorder="1" applyAlignment="1">
      <alignment horizontal="left" vertical="center"/>
    </xf>
    <xf numFmtId="176" fontId="22" fillId="0" borderId="7" xfId="0" applyNumberFormat="1" applyFont="1" applyFill="1" applyBorder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13" fillId="0" borderId="1" xfId="0" applyFont="1" applyBorder="1">
      <alignment vertical="center"/>
    </xf>
    <xf numFmtId="176" fontId="0" fillId="0" borderId="0" xfId="0" applyNumberFormat="1">
      <alignment vertical="center"/>
    </xf>
    <xf numFmtId="0" fontId="24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58" fontId="16" fillId="0" borderId="1" xfId="0" applyNumberFormat="1" applyFont="1" applyFill="1" applyBorder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/>
    </xf>
    <xf numFmtId="176" fontId="25" fillId="0" borderId="0" xfId="0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/>
    <xf numFmtId="0" fontId="25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5" fillId="0" borderId="0" xfId="0" applyFont="1" applyFill="1" applyBorder="1" applyAlignment="1"/>
    <xf numFmtId="0" fontId="26" fillId="0" borderId="1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/>
    </xf>
    <xf numFmtId="176" fontId="25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28" fillId="0" borderId="8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vertical="center"/>
    </xf>
    <xf numFmtId="0" fontId="30" fillId="0" borderId="1" xfId="0" applyNumberFormat="1" applyFont="1" applyFill="1" applyBorder="1" applyAlignment="1">
      <alignment horizontal="center" vertical="center"/>
    </xf>
    <xf numFmtId="0" fontId="30" fillId="0" borderId="1" xfId="0" applyNumberFormat="1" applyFont="1" applyFill="1" applyBorder="1" applyAlignment="1">
      <alignment horizontal="center" vertical="center" wrapText="1"/>
    </xf>
    <xf numFmtId="178" fontId="30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0" fontId="31" fillId="0" borderId="1" xfId="0" applyNumberFormat="1" applyFont="1" applyFill="1" applyBorder="1" applyAlignment="1">
      <alignment horizontal="center" vertical="center"/>
    </xf>
    <xf numFmtId="0" fontId="32" fillId="0" borderId="1" xfId="0" applyNumberFormat="1" applyFont="1" applyFill="1" applyBorder="1" applyAlignment="1">
      <alignment horizontal="center" vertical="center"/>
    </xf>
    <xf numFmtId="0" fontId="30" fillId="0" borderId="6" xfId="0" applyNumberFormat="1" applyFont="1" applyFill="1" applyBorder="1" applyAlignment="1">
      <alignment horizontal="left" vertical="center"/>
    </xf>
    <xf numFmtId="0" fontId="30" fillId="0" borderId="9" xfId="0" applyNumberFormat="1" applyFont="1" applyFill="1" applyBorder="1" applyAlignment="1">
      <alignment horizontal="left" vertical="center"/>
    </xf>
    <xf numFmtId="0" fontId="30" fillId="0" borderId="7" xfId="0" applyNumberFormat="1" applyFont="1" applyFill="1" applyBorder="1" applyAlignment="1">
      <alignment horizontal="left" vertical="center"/>
    </xf>
    <xf numFmtId="176" fontId="29" fillId="0" borderId="0" xfId="0" applyNumberFormat="1" applyFont="1" applyFill="1" applyAlignment="1">
      <alignment horizontal="center" vertical="center"/>
    </xf>
    <xf numFmtId="0" fontId="29" fillId="0" borderId="0" xfId="0" applyNumberFormat="1" applyFont="1" applyFill="1" applyBorder="1" applyAlignment="1">
      <alignment horizontal="left" vertical="center"/>
    </xf>
    <xf numFmtId="0" fontId="29" fillId="0" borderId="0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 applyAlignment="1">
      <alignment horizontal="center" vertical="center"/>
    </xf>
    <xf numFmtId="0" fontId="37" fillId="0" borderId="1" xfId="0" applyFont="1" applyBorder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vertical="center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76" fontId="0" fillId="0" borderId="6" xfId="0" applyNumberFormat="1" applyBorder="1" applyAlignment="1">
      <alignment horizontal="left" vertical="center"/>
    </xf>
    <xf numFmtId="176" fontId="0" fillId="0" borderId="7" xfId="0" applyNumberFormat="1" applyBorder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 applyFill="1">
      <alignment vertical="center"/>
    </xf>
    <xf numFmtId="0" fontId="0" fillId="0" borderId="0" xfId="0" applyFill="1">
      <alignment vertical="center"/>
    </xf>
    <xf numFmtId="0" fontId="40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/>
    </xf>
    <xf numFmtId="0" fontId="40" fillId="0" borderId="1" xfId="0" applyFont="1" applyFill="1" applyBorder="1" applyAlignment="1">
      <alignment horizontal="center"/>
    </xf>
    <xf numFmtId="0" fontId="40" fillId="0" borderId="5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/>
    </xf>
    <xf numFmtId="0" fontId="25" fillId="0" borderId="21" xfId="0" applyFont="1" applyFill="1" applyBorder="1" applyAlignment="1">
      <alignment horizontal="center"/>
    </xf>
    <xf numFmtId="0" fontId="0" fillId="0" borderId="1" xfId="0" applyFill="1" applyBorder="1">
      <alignment vertical="center"/>
    </xf>
    <xf numFmtId="0" fontId="0" fillId="0" borderId="22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23" xfId="0" applyFill="1" applyBorder="1">
      <alignment vertical="center"/>
    </xf>
    <xf numFmtId="0" fontId="35" fillId="0" borderId="0" xfId="0" applyFont="1" applyFill="1" applyAlignment="1">
      <alignment horizontal="center" vertical="center"/>
    </xf>
    <xf numFmtId="0" fontId="13" fillId="0" borderId="1" xfId="0" applyFont="1" applyFill="1" applyBorder="1">
      <alignment vertical="center"/>
    </xf>
    <xf numFmtId="0" fontId="35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Continuous" vertical="center" wrapText="1"/>
    </xf>
    <xf numFmtId="0" fontId="0" fillId="0" borderId="0" xfId="0" applyFill="1" applyAlignment="1">
      <alignment horizontal="centerContinuous" vertical="center"/>
    </xf>
    <xf numFmtId="177" fontId="0" fillId="0" borderId="1" xfId="0" applyNumberFormat="1" applyBorder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/>
    </xf>
    <xf numFmtId="0" fontId="0" fillId="0" borderId="12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13" xfId="0" applyFill="1" applyBorder="1" applyAlignment="1">
      <alignment vertical="center" wrapText="1"/>
    </xf>
    <xf numFmtId="0" fontId="0" fillId="0" borderId="20" xfId="0" applyFill="1" applyBorder="1" applyAlignment="1">
      <alignment vertical="center" wrapText="1"/>
    </xf>
    <xf numFmtId="0" fontId="0" fillId="0" borderId="1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24" xfId="0" applyFill="1" applyBorder="1">
      <alignment vertical="center"/>
    </xf>
    <xf numFmtId="0" fontId="0" fillId="0" borderId="21" xfId="0" applyFill="1" applyBorder="1">
      <alignment vertical="center"/>
    </xf>
    <xf numFmtId="0" fontId="13" fillId="0" borderId="7" xfId="0" applyFont="1" applyFill="1" applyBorder="1">
      <alignment vertical="center"/>
    </xf>
    <xf numFmtId="0" fontId="13" fillId="0" borderId="5" xfId="0" applyFont="1" applyFill="1" applyBorder="1">
      <alignment vertical="center"/>
    </xf>
    <xf numFmtId="0" fontId="6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right"/>
    </xf>
    <xf numFmtId="176" fontId="25" fillId="0" borderId="0" xfId="0" applyNumberFormat="1" applyFont="1" applyFill="1" applyBorder="1" applyAlignment="1"/>
    <xf numFmtId="0" fontId="43" fillId="0" borderId="0" xfId="0" applyNumberFormat="1" applyFont="1" applyFill="1" applyBorder="1" applyAlignment="1" applyProtection="1">
      <alignment horizontal="center" vertical="center"/>
    </xf>
    <xf numFmtId="0" fontId="43" fillId="0" borderId="1" xfId="0" applyNumberFormat="1" applyFont="1" applyFill="1" applyBorder="1" applyAlignment="1" applyProtection="1">
      <alignment horizontal="center" vertical="center"/>
    </xf>
    <xf numFmtId="0" fontId="43" fillId="0" borderId="1" xfId="0" applyNumberFormat="1" applyFont="1" applyFill="1" applyBorder="1" applyAlignment="1" applyProtection="1">
      <alignment vertical="center"/>
    </xf>
    <xf numFmtId="179" fontId="43" fillId="0" borderId="1" xfId="0" applyNumberFormat="1" applyFont="1" applyFill="1" applyBorder="1" applyAlignment="1" applyProtection="1">
      <alignment horizontal="center" vertical="center"/>
    </xf>
    <xf numFmtId="0" fontId="43" fillId="0" borderId="0" xfId="0" applyNumberFormat="1" applyFont="1" applyFill="1" applyBorder="1" applyAlignment="1" applyProtection="1">
      <alignment vertical="center"/>
    </xf>
    <xf numFmtId="0" fontId="44" fillId="0" borderId="0" xfId="0" applyNumberFormat="1" applyFont="1" applyFill="1" applyBorder="1" applyAlignment="1" applyProtection="1">
      <alignment horizontal="center" vertical="center"/>
    </xf>
    <xf numFmtId="0" fontId="16" fillId="0" borderId="5" xfId="0" applyNumberFormat="1" applyFont="1" applyFill="1" applyBorder="1" applyAlignment="1" applyProtection="1">
      <alignment horizontal="center" vertical="center"/>
    </xf>
    <xf numFmtId="0" fontId="44" fillId="0" borderId="6" xfId="0" applyNumberFormat="1" applyFont="1" applyFill="1" applyBorder="1" applyAlignment="1" applyProtection="1">
      <alignment vertical="center"/>
    </xf>
    <xf numFmtId="0" fontId="44" fillId="0" borderId="7" xfId="0" applyNumberFormat="1" applyFont="1" applyFill="1" applyBorder="1" applyAlignment="1" applyProtection="1">
      <alignment vertical="center"/>
    </xf>
    <xf numFmtId="0" fontId="16" fillId="0" borderId="10" xfId="0" applyNumberFormat="1" applyFont="1" applyFill="1" applyBorder="1" applyAlignment="1" applyProtection="1">
      <alignment horizontal="center" vertical="center"/>
    </xf>
    <xf numFmtId="0" fontId="16" fillId="0" borderId="1" xfId="0" applyNumberFormat="1" applyFont="1" applyFill="1" applyBorder="1" applyAlignment="1" applyProtection="1">
      <alignment horizontal="center" vertical="center"/>
    </xf>
    <xf numFmtId="0" fontId="16" fillId="0" borderId="11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0" fontId="16" fillId="0" borderId="11" xfId="0" applyNumberFormat="1" applyFont="1" applyFill="1" applyBorder="1" applyAlignment="1" applyProtection="1">
      <alignment horizontal="center" vertical="center" wrapText="1"/>
    </xf>
    <xf numFmtId="0" fontId="16" fillId="0" borderId="6" xfId="0" applyNumberFormat="1" applyFont="1" applyFill="1" applyBorder="1" applyAlignment="1" applyProtection="1">
      <alignment horizontal="center" vertical="center"/>
    </xf>
    <xf numFmtId="0" fontId="16" fillId="0" borderId="7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24" fillId="0" borderId="1" xfId="0" applyNumberFormat="1" applyFont="1" applyFill="1" applyBorder="1" applyAlignment="1" applyProtection="1">
      <alignment vertical="center"/>
    </xf>
    <xf numFmtId="0" fontId="25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45" fillId="0" borderId="0" xfId="0" applyNumberFormat="1" applyFont="1" applyFill="1" applyBorder="1" applyAlignment="1" applyProtection="1">
      <alignment vertical="center"/>
    </xf>
    <xf numFmtId="0" fontId="46" fillId="0" borderId="1" xfId="0" applyNumberFormat="1" applyFont="1" applyFill="1" applyBorder="1" applyAlignment="1" applyProtection="1">
      <alignment horizontal="center" vertical="center"/>
    </xf>
    <xf numFmtId="0" fontId="24" fillId="0" borderId="10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24" fillId="0" borderId="10" xfId="0" applyNumberFormat="1" applyFont="1" applyFill="1" applyBorder="1" applyAlignment="1" applyProtection="1">
      <alignment vertical="center"/>
    </xf>
    <xf numFmtId="0" fontId="47" fillId="0" borderId="0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center"/>
    </xf>
    <xf numFmtId="0" fontId="27" fillId="0" borderId="0" xfId="0" applyNumberFormat="1" applyFont="1" applyFill="1" applyBorder="1" applyAlignment="1" applyProtection="1">
      <alignment vertical="center"/>
    </xf>
    <xf numFmtId="0" fontId="24" fillId="0" borderId="1" xfId="0" applyNumberFormat="1" applyFont="1" applyFill="1" applyBorder="1" applyAlignment="1" applyProtection="1">
      <alignment horizontal="left" vertical="center"/>
    </xf>
    <xf numFmtId="0" fontId="48" fillId="0" borderId="1" xfId="0" applyNumberFormat="1" applyFont="1" applyFill="1" applyBorder="1" applyAlignment="1" applyProtection="1">
      <alignment vertical="center"/>
    </xf>
    <xf numFmtId="0" fontId="25" fillId="0" borderId="0" xfId="0" applyNumberFormat="1" applyFont="1" applyFill="1" applyBorder="1" applyAlignment="1" applyProtection="1">
      <alignment horizontal="center" vertical="center"/>
    </xf>
    <xf numFmtId="179" fontId="25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0" fontId="49" fillId="3" borderId="1" xfId="0" applyFont="1" applyFill="1" applyBorder="1">
      <alignment vertical="center"/>
    </xf>
    <xf numFmtId="0" fontId="50" fillId="0" borderId="1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left" vertical="center"/>
    </xf>
    <xf numFmtId="0" fontId="51" fillId="0" borderId="1" xfId="0" applyFont="1" applyFill="1" applyBorder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51" fillId="5" borderId="1" xfId="0" applyFont="1" applyFill="1" applyBorder="1" applyAlignment="1">
      <alignment vertical="center"/>
    </xf>
    <xf numFmtId="0" fontId="51" fillId="5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52" fillId="0" borderId="0" xfId="0" applyFont="1" applyFill="1" applyBorder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49" fillId="3" borderId="1" xfId="0" applyFont="1" applyFill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177" fontId="0" fillId="0" borderId="1" xfId="0" applyNumberFormat="1" applyFill="1" applyBorder="1">
      <alignment vertical="center"/>
    </xf>
    <xf numFmtId="177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49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5" fillId="0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53" fillId="0" borderId="0" xfId="0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/>
    </xf>
    <xf numFmtId="176" fontId="54" fillId="0" borderId="1" xfId="0" applyNumberFormat="1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vertical="center"/>
    </xf>
    <xf numFmtId="177" fontId="0" fillId="0" borderId="0" xfId="0" applyNumberFormat="1">
      <alignment vertical="center"/>
    </xf>
    <xf numFmtId="0" fontId="4" fillId="0" borderId="1" xfId="0" applyFont="1" applyFill="1" applyBorder="1" applyAlignment="1">
      <alignment vertical="center"/>
    </xf>
    <xf numFmtId="177" fontId="3" fillId="0" borderId="1" xfId="0" applyNumberFormat="1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vertical="center"/>
    </xf>
    <xf numFmtId="177" fontId="4" fillId="0" borderId="1" xfId="0" applyNumberFormat="1" applyFont="1" applyBorder="1">
      <alignment vertical="center"/>
    </xf>
    <xf numFmtId="0" fontId="5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76" fontId="16" fillId="0" borderId="1" xfId="0" applyNumberFormat="1" applyFont="1" applyFill="1" applyBorder="1" applyAlignment="1">
      <alignment vertical="center"/>
    </xf>
    <xf numFmtId="176" fontId="1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 applyAlignment="1">
      <alignment horizontal="left" vertical="center"/>
    </xf>
    <xf numFmtId="0" fontId="24" fillId="0" borderId="0" xfId="0" applyFont="1" applyFill="1" applyAlignment="1">
      <alignment horizontal="left" vertical="center"/>
    </xf>
    <xf numFmtId="0" fontId="38" fillId="0" borderId="0" xfId="0" applyFont="1">
      <alignment vertical="center"/>
    </xf>
    <xf numFmtId="0" fontId="38" fillId="0" borderId="0" xfId="0" applyFont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 wrapText="1"/>
    </xf>
    <xf numFmtId="0" fontId="38" fillId="0" borderId="1" xfId="0" applyFont="1" applyBorder="1">
      <alignment vertical="center"/>
    </xf>
    <xf numFmtId="176" fontId="38" fillId="0" borderId="0" xfId="0" applyNumberFormat="1" applyFont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0" fontId="57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176" fontId="25" fillId="0" borderId="0" xfId="0" applyNumberFormat="1" applyFont="1" applyFill="1" applyBorder="1" applyAlignment="1">
      <alignment vertical="center"/>
    </xf>
    <xf numFmtId="0" fontId="58" fillId="0" borderId="25" xfId="0" applyFont="1" applyFill="1" applyBorder="1" applyAlignment="1">
      <alignment vertical="center"/>
    </xf>
    <xf numFmtId="0" fontId="25" fillId="0" borderId="25" xfId="0" applyFont="1" applyFill="1" applyBorder="1" applyAlignment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176" fontId="16" fillId="0" borderId="6" xfId="0" applyNumberFormat="1" applyFont="1" applyFill="1" applyBorder="1" applyAlignment="1">
      <alignment horizontal="center" vertical="center"/>
    </xf>
    <xf numFmtId="176" fontId="16" fillId="0" borderId="9" xfId="0" applyNumberFormat="1" applyFont="1" applyFill="1" applyBorder="1" applyAlignment="1">
      <alignment horizontal="center" vertical="center"/>
    </xf>
    <xf numFmtId="176" fontId="16" fillId="0" borderId="7" xfId="0" applyNumberFormat="1" applyFont="1" applyFill="1" applyBorder="1" applyAlignment="1">
      <alignment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59" fillId="0" borderId="1" xfId="0" applyFont="1" applyBorder="1" applyAlignment="1">
      <alignment horizontal="center" vertical="center"/>
    </xf>
    <xf numFmtId="0" fontId="60" fillId="0" borderId="1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left" vertical="center"/>
    </xf>
    <xf numFmtId="0" fontId="33" fillId="4" borderId="0" xfId="0" applyFont="1" applyFill="1" applyAlignment="1">
      <alignment horizontal="center" vertical="center"/>
    </xf>
    <xf numFmtId="0" fontId="37" fillId="4" borderId="1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9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/>
    </xf>
    <xf numFmtId="0" fontId="10" fillId="0" borderId="5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>
      <alignment horizont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7" fillId="0" borderId="26" xfId="0" applyNumberFormat="1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7" fillId="0" borderId="27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/>
    </xf>
    <xf numFmtId="0" fontId="24" fillId="0" borderId="9" xfId="0" applyFont="1" applyFill="1" applyBorder="1" applyAlignment="1">
      <alignment horizontal="center"/>
    </xf>
    <xf numFmtId="0" fontId="24" fillId="0" borderId="7" xfId="0" applyFont="1" applyFill="1" applyBorder="1" applyAlignment="1">
      <alignment horizontal="center"/>
    </xf>
    <xf numFmtId="0" fontId="24" fillId="0" borderId="0" xfId="0" applyFont="1" applyFill="1" applyBorder="1" applyAlignment="1"/>
    <xf numFmtId="0" fontId="24" fillId="0" borderId="1" xfId="0" applyFont="1" applyFill="1" applyBorder="1" applyAlignment="1">
      <alignment horizontal="center"/>
    </xf>
    <xf numFmtId="0" fontId="24" fillId="0" borderId="1" xfId="0" applyFont="1" applyFill="1" applyBorder="1" applyAlignment="1"/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right"/>
    </xf>
    <xf numFmtId="179" fontId="24" fillId="0" borderId="0" xfId="0" applyNumberFormat="1" applyFont="1" applyFill="1" applyBorder="1" applyAlignment="1">
      <alignment horizontal="center"/>
    </xf>
    <xf numFmtId="0" fontId="61" fillId="0" borderId="0" xfId="0" applyFont="1" applyFill="1" applyBorder="1" applyAlignment="1">
      <alignment horizont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2" Type="http://schemas.openxmlformats.org/officeDocument/2006/relationships/sharedStrings" Target="sharedStrings.xml"/><Relationship Id="rId41" Type="http://schemas.openxmlformats.org/officeDocument/2006/relationships/styles" Target="styles.xml"/><Relationship Id="rId40" Type="http://schemas.openxmlformats.org/officeDocument/2006/relationships/theme" Target="theme/theme1.xml"/><Relationship Id="rId4" Type="http://schemas.openxmlformats.org/officeDocument/2006/relationships/worksheet" Target="worksheets/sheet4.xml"/><Relationship Id="rId39" Type="http://schemas.openxmlformats.org/officeDocument/2006/relationships/externalLink" Target="externalLinks/externalLink1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0jx\2020&#19979;&#32771;&#21153;&#34917;&#3614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2020下期中考务"/>
      <sheetName val="2020下期中考务统计"/>
      <sheetName val="2020下期末考务"/>
    </sheetNames>
    <sheetDataSet>
      <sheetData sheetId="0"/>
      <sheetData sheetId="1"/>
      <sheetData sheetId="2"/>
      <sheetData sheetId="3">
        <row r="3">
          <cell r="B3" t="str">
            <v>于静云</v>
          </cell>
          <cell r="C3">
            <v>5</v>
          </cell>
          <cell r="D3" t="str">
            <v>钟佳涵</v>
          </cell>
          <cell r="E3">
            <v>5</v>
          </cell>
          <cell r="F3" t="str">
            <v>金娇娇</v>
          </cell>
          <cell r="G3">
            <v>5</v>
          </cell>
          <cell r="H3" t="str">
            <v>胡秋红</v>
          </cell>
          <cell r="I3">
            <v>8</v>
          </cell>
          <cell r="J3" t="str">
            <v>陈桂萍</v>
          </cell>
          <cell r="K3">
            <v>10</v>
          </cell>
          <cell r="L3" t="str">
            <v>董红方</v>
          </cell>
          <cell r="M3">
            <v>5</v>
          </cell>
          <cell r="N3" t="str">
            <v>巢红章</v>
          </cell>
          <cell r="O3">
            <v>8</v>
          </cell>
          <cell r="P3" t="str">
            <v>常铀</v>
          </cell>
          <cell r="Q3">
            <v>8</v>
          </cell>
        </row>
        <row r="4">
          <cell r="B4" t="str">
            <v>邵小英</v>
          </cell>
          <cell r="C4">
            <v>5</v>
          </cell>
          <cell r="D4" t="str">
            <v>王丹</v>
          </cell>
          <cell r="E4">
            <v>5</v>
          </cell>
          <cell r="F4" t="str">
            <v>任金华</v>
          </cell>
          <cell r="G4">
            <v>5</v>
          </cell>
          <cell r="H4" t="str">
            <v>杨明慧</v>
          </cell>
          <cell r="I4">
            <v>8</v>
          </cell>
          <cell r="J4" t="str">
            <v>王月琴</v>
          </cell>
          <cell r="K4">
            <v>10</v>
          </cell>
          <cell r="L4" t="str">
            <v>王丹</v>
          </cell>
          <cell r="M4">
            <v>5</v>
          </cell>
          <cell r="N4" t="str">
            <v>潘红兵</v>
          </cell>
          <cell r="O4">
            <v>8</v>
          </cell>
        </row>
        <row r="5">
          <cell r="B5" t="str">
            <v>张婷</v>
          </cell>
          <cell r="C5">
            <v>5</v>
          </cell>
          <cell r="D5" t="str">
            <v>王琴华</v>
          </cell>
          <cell r="E5">
            <v>5</v>
          </cell>
          <cell r="F5" t="str">
            <v>巢荣荣</v>
          </cell>
          <cell r="G5">
            <v>5</v>
          </cell>
          <cell r="H5" t="str">
            <v>张冬娣</v>
          </cell>
          <cell r="I5">
            <v>8</v>
          </cell>
          <cell r="J5" t="str">
            <v>恽波</v>
          </cell>
          <cell r="K5">
            <v>10</v>
          </cell>
          <cell r="L5" t="str">
            <v>王琴华</v>
          </cell>
          <cell r="M5">
            <v>5</v>
          </cell>
          <cell r="N5" t="str">
            <v>张琪</v>
          </cell>
          <cell r="O5">
            <v>8</v>
          </cell>
        </row>
        <row r="6">
          <cell r="B6" t="str">
            <v>刘星</v>
          </cell>
          <cell r="C6">
            <v>5</v>
          </cell>
          <cell r="D6" t="str">
            <v>蔡纪春</v>
          </cell>
          <cell r="E6">
            <v>5</v>
          </cell>
          <cell r="F6" t="str">
            <v>董红方</v>
          </cell>
          <cell r="G6">
            <v>5</v>
          </cell>
          <cell r="H6" t="str">
            <v>刘英杰</v>
          </cell>
          <cell r="I6">
            <v>8</v>
          </cell>
          <cell r="J6" t="str">
            <v>恽方平</v>
          </cell>
          <cell r="K6">
            <v>10</v>
          </cell>
          <cell r="L6" t="str">
            <v>谢定华</v>
          </cell>
          <cell r="M6">
            <v>5</v>
          </cell>
          <cell r="N6" t="str">
            <v>刘英杰</v>
          </cell>
          <cell r="O6">
            <v>8</v>
          </cell>
        </row>
        <row r="7">
          <cell r="B7" t="str">
            <v>王月琴</v>
          </cell>
          <cell r="C7">
            <v>5</v>
          </cell>
          <cell r="D7" t="str">
            <v>顾静安</v>
          </cell>
          <cell r="E7">
            <v>5</v>
          </cell>
          <cell r="F7" t="str">
            <v>马新华</v>
          </cell>
          <cell r="G7">
            <v>5</v>
          </cell>
          <cell r="H7" t="str">
            <v>巢玉君</v>
          </cell>
          <cell r="I7">
            <v>8</v>
          </cell>
          <cell r="J7" t="str">
            <v>任金华</v>
          </cell>
          <cell r="K7">
            <v>10</v>
          </cell>
          <cell r="L7" t="str">
            <v>毛会娟</v>
          </cell>
          <cell r="M7">
            <v>5</v>
          </cell>
          <cell r="N7" t="str">
            <v>毛会娟</v>
          </cell>
          <cell r="O7">
            <v>8</v>
          </cell>
        </row>
        <row r="8">
          <cell r="B8" t="str">
            <v>巢红章</v>
          </cell>
          <cell r="C8">
            <v>5</v>
          </cell>
          <cell r="D8" t="str">
            <v>巢冰倩</v>
          </cell>
          <cell r="E8">
            <v>5</v>
          </cell>
          <cell r="F8" t="str">
            <v>潘红兵</v>
          </cell>
          <cell r="G8">
            <v>5</v>
          </cell>
          <cell r="H8" t="str">
            <v>李建</v>
          </cell>
          <cell r="I8">
            <v>8</v>
          </cell>
          <cell r="J8" t="str">
            <v>蔡纪春</v>
          </cell>
          <cell r="K8">
            <v>10</v>
          </cell>
          <cell r="L8" t="str">
            <v>张振方</v>
          </cell>
          <cell r="M8">
            <v>5</v>
          </cell>
          <cell r="N8" t="str">
            <v>张振方</v>
          </cell>
          <cell r="O8">
            <v>8</v>
          </cell>
        </row>
        <row r="9">
          <cell r="B9" t="str">
            <v>韩茜</v>
          </cell>
          <cell r="C9">
            <v>5</v>
          </cell>
          <cell r="D9" t="str">
            <v>陈晨</v>
          </cell>
          <cell r="E9">
            <v>5</v>
          </cell>
          <cell r="F9" t="str">
            <v>恽波</v>
          </cell>
          <cell r="G9">
            <v>5</v>
          </cell>
          <cell r="H9" t="str">
            <v>徐立萍</v>
          </cell>
          <cell r="I9">
            <v>8</v>
          </cell>
          <cell r="J9" t="str">
            <v>董红方</v>
          </cell>
          <cell r="K9">
            <v>10</v>
          </cell>
          <cell r="L9" t="str">
            <v>陈桂萍</v>
          </cell>
          <cell r="M9">
            <v>5</v>
          </cell>
          <cell r="N9" t="str">
            <v>张冬娣</v>
          </cell>
          <cell r="O9">
            <v>8</v>
          </cell>
        </row>
        <row r="10">
          <cell r="B10" t="str">
            <v>张冬娣</v>
          </cell>
          <cell r="C10">
            <v>5</v>
          </cell>
          <cell r="D10" t="str">
            <v>毛会娟</v>
          </cell>
          <cell r="E10">
            <v>5</v>
          </cell>
          <cell r="F10" t="str">
            <v>徐兴华</v>
          </cell>
          <cell r="G10">
            <v>5</v>
          </cell>
          <cell r="H10" t="str">
            <v>巢红章</v>
          </cell>
          <cell r="I10">
            <v>8</v>
          </cell>
          <cell r="J10" t="str">
            <v>王琴华</v>
          </cell>
          <cell r="K10">
            <v>10</v>
          </cell>
          <cell r="L10" t="str">
            <v>王月琴</v>
          </cell>
          <cell r="M10">
            <v>5</v>
          </cell>
          <cell r="N10" t="str">
            <v>胡秋红</v>
          </cell>
          <cell r="O10">
            <v>8</v>
          </cell>
        </row>
        <row r="11">
          <cell r="B11" t="str">
            <v>张越</v>
          </cell>
          <cell r="C11">
            <v>5</v>
          </cell>
          <cell r="D11" t="str">
            <v>杨明慧</v>
          </cell>
          <cell r="E11">
            <v>5</v>
          </cell>
          <cell r="F11" t="str">
            <v>谢定华</v>
          </cell>
          <cell r="G11">
            <v>5</v>
          </cell>
          <cell r="H11" t="str">
            <v>姜俊逸</v>
          </cell>
          <cell r="I11">
            <v>8</v>
          </cell>
          <cell r="J11" t="str">
            <v>谢定华</v>
          </cell>
          <cell r="K11">
            <v>10</v>
          </cell>
          <cell r="L11" t="str">
            <v>恽方平</v>
          </cell>
          <cell r="M11">
            <v>5</v>
          </cell>
          <cell r="N11" t="str">
            <v>杨明慧</v>
          </cell>
          <cell r="O11">
            <v>8</v>
          </cell>
        </row>
        <row r="12">
          <cell r="B12" t="str">
            <v>徐立萍</v>
          </cell>
          <cell r="C12">
            <v>5</v>
          </cell>
          <cell r="D12" t="str">
            <v>恽方平</v>
          </cell>
          <cell r="E12">
            <v>5</v>
          </cell>
          <cell r="F12" t="str">
            <v>陈桂萍</v>
          </cell>
          <cell r="G12">
            <v>5</v>
          </cell>
          <cell r="H12" t="str">
            <v>张琪</v>
          </cell>
          <cell r="I12">
            <v>8</v>
          </cell>
          <cell r="J12" t="str">
            <v>王丹</v>
          </cell>
          <cell r="K12">
            <v>10</v>
          </cell>
          <cell r="L12" t="str">
            <v>恽波</v>
          </cell>
          <cell r="M12">
            <v>5</v>
          </cell>
          <cell r="N12" t="str">
            <v>张越</v>
          </cell>
          <cell r="O12">
            <v>8</v>
          </cell>
        </row>
        <row r="13">
          <cell r="B13" t="str">
            <v>马红燕</v>
          </cell>
          <cell r="C13">
            <v>5</v>
          </cell>
          <cell r="D13" t="str">
            <v>刘英杰</v>
          </cell>
          <cell r="E13">
            <v>5</v>
          </cell>
          <cell r="F13" t="str">
            <v>周海磊</v>
          </cell>
          <cell r="G13">
            <v>5</v>
          </cell>
          <cell r="H13" t="str">
            <v>张婷</v>
          </cell>
          <cell r="I13">
            <v>8</v>
          </cell>
          <cell r="J13" t="str">
            <v>钱竹燕</v>
          </cell>
          <cell r="K13">
            <v>10</v>
          </cell>
          <cell r="L13" t="str">
            <v>马红燕</v>
          </cell>
          <cell r="M13">
            <v>5</v>
          </cell>
          <cell r="N13" t="str">
            <v>刘星</v>
          </cell>
          <cell r="O13">
            <v>8</v>
          </cell>
        </row>
        <row r="14">
          <cell r="B14" t="str">
            <v>张琪</v>
          </cell>
          <cell r="C14">
            <v>5</v>
          </cell>
          <cell r="D14" t="str">
            <v>胡秋红</v>
          </cell>
          <cell r="E14">
            <v>5</v>
          </cell>
          <cell r="F14" t="str">
            <v>钱竹燕</v>
          </cell>
          <cell r="G14">
            <v>5</v>
          </cell>
          <cell r="H14" t="str">
            <v>于静云</v>
          </cell>
          <cell r="I14">
            <v>8</v>
          </cell>
          <cell r="J14" t="str">
            <v>韩茜</v>
          </cell>
          <cell r="K14">
            <v>10</v>
          </cell>
          <cell r="L14" t="str">
            <v>钟佳涵</v>
          </cell>
          <cell r="M14">
            <v>5</v>
          </cell>
          <cell r="N14" t="str">
            <v>金娇娇</v>
          </cell>
          <cell r="O14">
            <v>8</v>
          </cell>
        </row>
        <row r="15">
          <cell r="B15" t="str">
            <v>包玲炎</v>
          </cell>
          <cell r="C15">
            <v>5</v>
          </cell>
          <cell r="D15" t="str">
            <v>童小龙</v>
          </cell>
          <cell r="E15">
            <v>5</v>
          </cell>
          <cell r="F15" t="str">
            <v>陆玲娣</v>
          </cell>
          <cell r="G15">
            <v>5</v>
          </cell>
          <cell r="H15" t="str">
            <v>邵红亚</v>
          </cell>
          <cell r="I15">
            <v>10</v>
          </cell>
          <cell r="J15" t="str">
            <v>耿红飞</v>
          </cell>
          <cell r="K15">
            <v>8</v>
          </cell>
          <cell r="L15" t="str">
            <v>巢亚娟</v>
          </cell>
          <cell r="M15">
            <v>8</v>
          </cell>
          <cell r="N15" t="str">
            <v>陈蓉</v>
          </cell>
          <cell r="O15">
            <v>5</v>
          </cell>
          <cell r="P15" t="str">
            <v>张国珍</v>
          </cell>
          <cell r="Q15">
            <v>8</v>
          </cell>
        </row>
        <row r="16">
          <cell r="B16" t="str">
            <v>陈慧青</v>
          </cell>
          <cell r="C16">
            <v>5</v>
          </cell>
          <cell r="D16" t="str">
            <v>杨汉帝</v>
          </cell>
          <cell r="E16">
            <v>5</v>
          </cell>
          <cell r="F16" t="str">
            <v>郭小福</v>
          </cell>
          <cell r="G16">
            <v>5</v>
          </cell>
          <cell r="H16" t="str">
            <v>巢东平</v>
          </cell>
          <cell r="I16">
            <v>10</v>
          </cell>
          <cell r="J16" t="str">
            <v>朱健</v>
          </cell>
          <cell r="K16">
            <v>8</v>
          </cell>
          <cell r="L16" t="str">
            <v>徐兴华</v>
          </cell>
          <cell r="M16">
            <v>8</v>
          </cell>
          <cell r="N16" t="str">
            <v>潘彩平</v>
          </cell>
          <cell r="O16">
            <v>5</v>
          </cell>
          <cell r="P16" t="str">
            <v>陈晨</v>
          </cell>
          <cell r="Q16">
            <v>8</v>
          </cell>
        </row>
        <row r="17">
          <cell r="B17" t="str">
            <v>施健</v>
          </cell>
          <cell r="C17">
            <v>5</v>
          </cell>
          <cell r="D17" t="str">
            <v>张兴奕</v>
          </cell>
          <cell r="E17">
            <v>5</v>
          </cell>
          <cell r="F17" t="str">
            <v>邵红亚</v>
          </cell>
          <cell r="G17">
            <v>5</v>
          </cell>
          <cell r="H17" t="str">
            <v>吴颖</v>
          </cell>
          <cell r="I17">
            <v>10</v>
          </cell>
          <cell r="J17" t="str">
            <v>曹永红</v>
          </cell>
          <cell r="K17">
            <v>8</v>
          </cell>
          <cell r="L17" t="str">
            <v>周沁</v>
          </cell>
          <cell r="M17">
            <v>8</v>
          </cell>
          <cell r="N17" t="str">
            <v>陈慧青</v>
          </cell>
          <cell r="O17">
            <v>5</v>
          </cell>
          <cell r="P17" t="str">
            <v>包建琴</v>
          </cell>
          <cell r="Q17">
            <v>8</v>
          </cell>
        </row>
        <row r="18">
          <cell r="B18" t="str">
            <v>陈苗苗</v>
          </cell>
          <cell r="C18">
            <v>5</v>
          </cell>
          <cell r="D18" t="str">
            <v>巢亚娟</v>
          </cell>
          <cell r="E18">
            <v>5</v>
          </cell>
          <cell r="F18" t="str">
            <v>薛静麒</v>
          </cell>
          <cell r="G18">
            <v>5</v>
          </cell>
          <cell r="H18" t="str">
            <v>陈苗苗</v>
          </cell>
          <cell r="I18">
            <v>10</v>
          </cell>
          <cell r="J18" t="str">
            <v>黄琰</v>
          </cell>
          <cell r="K18">
            <v>8</v>
          </cell>
          <cell r="L18" t="str">
            <v>陈苗苗</v>
          </cell>
          <cell r="M18">
            <v>8</v>
          </cell>
          <cell r="N18" t="str">
            <v>张旦辉</v>
          </cell>
          <cell r="O18">
            <v>5</v>
          </cell>
          <cell r="P18" t="str">
            <v>蔡纪春</v>
          </cell>
          <cell r="Q18">
            <v>8</v>
          </cell>
        </row>
        <row r="19">
          <cell r="B19" t="str">
            <v>黄琰</v>
          </cell>
          <cell r="C19">
            <v>5</v>
          </cell>
          <cell r="D19" t="str">
            <v>李建</v>
          </cell>
          <cell r="E19">
            <v>5</v>
          </cell>
          <cell r="F19" t="str">
            <v>刘燕</v>
          </cell>
          <cell r="G19">
            <v>5</v>
          </cell>
          <cell r="H19" t="str">
            <v>郭小福</v>
          </cell>
          <cell r="I19">
            <v>10</v>
          </cell>
          <cell r="J19" t="str">
            <v>陆玲娣</v>
          </cell>
          <cell r="K19">
            <v>8</v>
          </cell>
          <cell r="L19" t="str">
            <v>马新华</v>
          </cell>
          <cell r="M19">
            <v>8</v>
          </cell>
          <cell r="N19" t="str">
            <v>蒋红富</v>
          </cell>
          <cell r="O19">
            <v>5</v>
          </cell>
          <cell r="P19" t="str">
            <v>马新华</v>
          </cell>
          <cell r="Q19">
            <v>8</v>
          </cell>
        </row>
        <row r="20">
          <cell r="B20" t="str">
            <v>陈蓉</v>
          </cell>
          <cell r="C20">
            <v>5</v>
          </cell>
          <cell r="D20" t="str">
            <v>巢荣荣</v>
          </cell>
          <cell r="E20">
            <v>5</v>
          </cell>
          <cell r="F20" t="str">
            <v>杨玉林</v>
          </cell>
          <cell r="G20">
            <v>5</v>
          </cell>
          <cell r="H20" t="str">
            <v>曹永红</v>
          </cell>
          <cell r="I20">
            <v>10</v>
          </cell>
          <cell r="J20" t="str">
            <v>王琴</v>
          </cell>
          <cell r="K20">
            <v>8</v>
          </cell>
          <cell r="L20" t="str">
            <v>蒋红富</v>
          </cell>
          <cell r="M20">
            <v>8</v>
          </cell>
          <cell r="N20" t="str">
            <v>包建琴</v>
          </cell>
          <cell r="O20">
            <v>5</v>
          </cell>
          <cell r="P20" t="str">
            <v>郭小福</v>
          </cell>
          <cell r="Q20">
            <v>8</v>
          </cell>
        </row>
        <row r="21">
          <cell r="B21" t="str">
            <v>钱佳佳</v>
          </cell>
          <cell r="C21">
            <v>5</v>
          </cell>
          <cell r="D21" t="str">
            <v>张林峰</v>
          </cell>
          <cell r="E21">
            <v>5</v>
          </cell>
          <cell r="F21" t="str">
            <v>张旦辉</v>
          </cell>
          <cell r="G21">
            <v>5</v>
          </cell>
          <cell r="H21" t="str">
            <v>顾静安</v>
          </cell>
          <cell r="I21">
            <v>10</v>
          </cell>
          <cell r="J21" t="str">
            <v>顾静安</v>
          </cell>
          <cell r="K21">
            <v>8</v>
          </cell>
          <cell r="L21" t="str">
            <v>潘彩平</v>
          </cell>
          <cell r="M21">
            <v>8</v>
          </cell>
          <cell r="N21" t="str">
            <v>吴颖</v>
          </cell>
          <cell r="O21">
            <v>5</v>
          </cell>
          <cell r="P21" t="str">
            <v>徐兴华</v>
          </cell>
          <cell r="Q21">
            <v>8</v>
          </cell>
        </row>
        <row r="22">
          <cell r="B22" t="str">
            <v>吴颖</v>
          </cell>
          <cell r="C22">
            <v>5</v>
          </cell>
          <cell r="D22" t="str">
            <v>张荣伟</v>
          </cell>
          <cell r="E22">
            <v>5</v>
          </cell>
          <cell r="F22" t="str">
            <v>张国珍</v>
          </cell>
          <cell r="G22">
            <v>5</v>
          </cell>
          <cell r="H22" t="str">
            <v>黄琰</v>
          </cell>
          <cell r="I22">
            <v>10</v>
          </cell>
          <cell r="J22" t="str">
            <v>刘燕</v>
          </cell>
          <cell r="K22">
            <v>8</v>
          </cell>
          <cell r="L22" t="str">
            <v>陈蓉</v>
          </cell>
          <cell r="M22">
            <v>8</v>
          </cell>
          <cell r="N22" t="str">
            <v>邵红亚</v>
          </cell>
          <cell r="O22">
            <v>5</v>
          </cell>
          <cell r="P22" t="str">
            <v>巢亚娟</v>
          </cell>
          <cell r="Q22">
            <v>8</v>
          </cell>
        </row>
        <row r="23">
          <cell r="B23" t="str">
            <v>潘彩平</v>
          </cell>
          <cell r="C23">
            <v>5</v>
          </cell>
          <cell r="D23" t="str">
            <v>曹永红</v>
          </cell>
          <cell r="E23">
            <v>5</v>
          </cell>
          <cell r="F23" t="str">
            <v>蒋红富</v>
          </cell>
          <cell r="G23">
            <v>5</v>
          </cell>
          <cell r="H23" t="str">
            <v>王琴</v>
          </cell>
          <cell r="I23">
            <v>10</v>
          </cell>
          <cell r="J23" t="str">
            <v>张国珍</v>
          </cell>
          <cell r="K23">
            <v>8</v>
          </cell>
          <cell r="L23" t="str">
            <v>陈慧青</v>
          </cell>
          <cell r="M23">
            <v>8</v>
          </cell>
          <cell r="N23" t="str">
            <v>巢东平</v>
          </cell>
          <cell r="O23">
            <v>5</v>
          </cell>
          <cell r="P23" t="str">
            <v>周沁</v>
          </cell>
          <cell r="Q23">
            <v>8</v>
          </cell>
        </row>
        <row r="24">
          <cell r="B24" t="str">
            <v>耿红飞</v>
          </cell>
          <cell r="C24">
            <v>5</v>
          </cell>
          <cell r="D24" t="str">
            <v>周沁</v>
          </cell>
          <cell r="E24">
            <v>5</v>
          </cell>
          <cell r="F24" t="str">
            <v>王琴</v>
          </cell>
          <cell r="G24">
            <v>5</v>
          </cell>
          <cell r="H24" t="str">
            <v>陆玲娣</v>
          </cell>
          <cell r="I24">
            <v>10</v>
          </cell>
          <cell r="J24" t="str">
            <v>张林峰</v>
          </cell>
          <cell r="K24">
            <v>8</v>
          </cell>
          <cell r="L24" t="str">
            <v>钱佳佳</v>
          </cell>
          <cell r="M24">
            <v>8</v>
          </cell>
          <cell r="N24" t="str">
            <v>耿红飞</v>
          </cell>
          <cell r="O24">
            <v>5</v>
          </cell>
          <cell r="P24" t="str">
            <v>薛静麒</v>
          </cell>
          <cell r="Q24">
            <v>8</v>
          </cell>
        </row>
        <row r="25">
          <cell r="B25" t="str">
            <v>包建琴</v>
          </cell>
          <cell r="C25">
            <v>5</v>
          </cell>
          <cell r="D25" t="str">
            <v>巢东平</v>
          </cell>
          <cell r="E25">
            <v>5</v>
          </cell>
          <cell r="F25" t="str">
            <v>凌建华</v>
          </cell>
          <cell r="G25">
            <v>5</v>
          </cell>
          <cell r="H25" t="str">
            <v>杨玉林</v>
          </cell>
          <cell r="I25">
            <v>10</v>
          </cell>
          <cell r="J25" t="str">
            <v>凌建华</v>
          </cell>
          <cell r="K25">
            <v>8</v>
          </cell>
          <cell r="L25" t="str">
            <v>张旦辉</v>
          </cell>
          <cell r="M25">
            <v>8</v>
          </cell>
          <cell r="N25" t="str">
            <v>朱健</v>
          </cell>
          <cell r="O25">
            <v>5</v>
          </cell>
          <cell r="P25" t="str">
            <v>包玲炎</v>
          </cell>
          <cell r="Q25">
            <v>8</v>
          </cell>
        </row>
        <row r="26">
          <cell r="H26" t="str">
            <v>施健</v>
          </cell>
          <cell r="I26">
            <v>10</v>
          </cell>
          <cell r="J26" t="str">
            <v>吕新华</v>
          </cell>
          <cell r="K26">
            <v>8</v>
          </cell>
          <cell r="L26" t="str">
            <v>巢冰倩</v>
          </cell>
          <cell r="M26">
            <v>8</v>
          </cell>
          <cell r="N26" t="str">
            <v>耿志忠</v>
          </cell>
          <cell r="O26">
            <v>5</v>
          </cell>
          <cell r="P26" t="str">
            <v>恽永红</v>
          </cell>
          <cell r="Q26">
            <v>5</v>
          </cell>
          <cell r="R26" t="str">
            <v>巢冰倩</v>
          </cell>
          <cell r="S26">
            <v>8</v>
          </cell>
          <cell r="T26" t="str">
            <v>施健</v>
          </cell>
          <cell r="U26">
            <v>8</v>
          </cell>
        </row>
        <row r="27">
          <cell r="H27" t="str">
            <v>周海磊</v>
          </cell>
          <cell r="I27">
            <v>10</v>
          </cell>
          <cell r="J27" t="str">
            <v>王玉</v>
          </cell>
          <cell r="K27">
            <v>8</v>
          </cell>
          <cell r="L27" t="str">
            <v>邵小英</v>
          </cell>
          <cell r="M27">
            <v>8</v>
          </cell>
          <cell r="N27" t="str">
            <v>何伟</v>
          </cell>
          <cell r="O27">
            <v>5</v>
          </cell>
          <cell r="P27" t="str">
            <v>周海磊</v>
          </cell>
          <cell r="Q27">
            <v>5</v>
          </cell>
          <cell r="R27" t="str">
            <v>孙黎峰</v>
          </cell>
          <cell r="S27">
            <v>8</v>
          </cell>
          <cell r="T27" t="str">
            <v>邵小英</v>
          </cell>
          <cell r="U27">
            <v>8</v>
          </cell>
        </row>
        <row r="28">
          <cell r="H28" t="str">
            <v>陈晨</v>
          </cell>
          <cell r="I28">
            <v>10</v>
          </cell>
          <cell r="J28" t="str">
            <v>丛彩亚</v>
          </cell>
          <cell r="K28">
            <v>8</v>
          </cell>
          <cell r="L28" t="str">
            <v>孙黎峰</v>
          </cell>
          <cell r="M28">
            <v>8</v>
          </cell>
          <cell r="N28" t="str">
            <v>邵春凤</v>
          </cell>
          <cell r="O28">
            <v>5</v>
          </cell>
          <cell r="P28" t="str">
            <v>张荣伟</v>
          </cell>
          <cell r="Q28">
            <v>5</v>
          </cell>
          <cell r="R28" t="str">
            <v>陈忠花</v>
          </cell>
          <cell r="S28">
            <v>8</v>
          </cell>
          <cell r="T28" t="str">
            <v>朱学兰</v>
          </cell>
          <cell r="U28">
            <v>8</v>
          </cell>
        </row>
        <row r="29">
          <cell r="H29" t="str">
            <v>杨汉帝</v>
          </cell>
          <cell r="I29">
            <v>10</v>
          </cell>
          <cell r="J29" t="str">
            <v>邵春凤</v>
          </cell>
          <cell r="K29">
            <v>8</v>
          </cell>
          <cell r="L29" t="str">
            <v>童小龙</v>
          </cell>
          <cell r="M29">
            <v>8</v>
          </cell>
          <cell r="N29" t="str">
            <v>周建华</v>
          </cell>
          <cell r="O29">
            <v>5</v>
          </cell>
          <cell r="P29" t="str">
            <v>李建</v>
          </cell>
          <cell r="Q29">
            <v>5</v>
          </cell>
          <cell r="R29" t="str">
            <v>钱瑞根</v>
          </cell>
          <cell r="S29">
            <v>8</v>
          </cell>
          <cell r="T29" t="str">
            <v>周海磊</v>
          </cell>
          <cell r="U29">
            <v>8</v>
          </cell>
        </row>
        <row r="30">
          <cell r="H30" t="str">
            <v>耿志忠</v>
          </cell>
          <cell r="I30">
            <v>10</v>
          </cell>
          <cell r="J30" t="str">
            <v>周建华</v>
          </cell>
          <cell r="K30">
            <v>8</v>
          </cell>
          <cell r="L30" t="str">
            <v>朱学兰</v>
          </cell>
          <cell r="M30">
            <v>8</v>
          </cell>
          <cell r="N30" t="str">
            <v>郑志龙</v>
          </cell>
          <cell r="O30">
            <v>5</v>
          </cell>
          <cell r="P30" t="str">
            <v>黄治忠</v>
          </cell>
          <cell r="Q30">
            <v>5</v>
          </cell>
          <cell r="R30" t="str">
            <v>黄治忠</v>
          </cell>
          <cell r="S30">
            <v>8</v>
          </cell>
          <cell r="T30" t="str">
            <v>徐芳</v>
          </cell>
          <cell r="U30">
            <v>8</v>
          </cell>
        </row>
        <row r="31">
          <cell r="H31" t="str">
            <v>何伟</v>
          </cell>
          <cell r="I31">
            <v>10</v>
          </cell>
          <cell r="J31" t="str">
            <v>郑志龙</v>
          </cell>
          <cell r="K31">
            <v>8</v>
          </cell>
          <cell r="L31" t="str">
            <v>李燕华</v>
          </cell>
          <cell r="M31">
            <v>8</v>
          </cell>
          <cell r="N31" t="str">
            <v>王玉</v>
          </cell>
          <cell r="O31">
            <v>5</v>
          </cell>
          <cell r="P31" t="str">
            <v>黄敏荣</v>
          </cell>
          <cell r="Q31">
            <v>5</v>
          </cell>
          <cell r="R31" t="str">
            <v>黄敏荣</v>
          </cell>
          <cell r="S31">
            <v>8</v>
          </cell>
          <cell r="T31" t="str">
            <v>丛彩亚</v>
          </cell>
          <cell r="U31">
            <v>8</v>
          </cell>
        </row>
        <row r="32">
          <cell r="H32" t="str">
            <v>周传方</v>
          </cell>
          <cell r="I32">
            <v>10</v>
          </cell>
          <cell r="J32" t="str">
            <v>恽永红</v>
          </cell>
          <cell r="K32">
            <v>8</v>
          </cell>
          <cell r="L32" t="str">
            <v>顾银芳</v>
          </cell>
          <cell r="M32">
            <v>8</v>
          </cell>
          <cell r="N32" t="str">
            <v>朱丽萍</v>
          </cell>
          <cell r="O32">
            <v>5</v>
          </cell>
          <cell r="P32" t="str">
            <v>祁杉杉</v>
          </cell>
          <cell r="Q32">
            <v>5</v>
          </cell>
          <cell r="R32" t="str">
            <v>祁杉杉</v>
          </cell>
          <cell r="S32">
            <v>8</v>
          </cell>
          <cell r="T32" t="str">
            <v>吕新华</v>
          </cell>
          <cell r="U32">
            <v>8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41"/>
  <sheetViews>
    <sheetView workbookViewId="0">
      <selection activeCell="A41" sqref="A41:J41"/>
    </sheetView>
  </sheetViews>
  <sheetFormatPr defaultColWidth="9" defaultRowHeight="13.5"/>
  <cols>
    <col min="2" max="2" width="15.375" customWidth="1"/>
    <col min="4" max="5" width="4.625" customWidth="1"/>
    <col min="7" max="7" width="10.875" customWidth="1"/>
  </cols>
  <sheetData>
    <row r="2" ht="16.5" spans="1:10">
      <c r="A2" s="342" t="s">
        <v>0</v>
      </c>
      <c r="B2" s="343"/>
      <c r="C2" s="344"/>
      <c r="D2" s="345"/>
      <c r="E2" s="345"/>
      <c r="F2" s="346"/>
      <c r="G2" s="347" t="s">
        <v>1</v>
      </c>
      <c r="H2" s="346"/>
      <c r="I2" s="347"/>
      <c r="J2" s="345"/>
    </row>
    <row r="3" ht="16.5" spans="1:10">
      <c r="A3" s="346" t="s">
        <v>2</v>
      </c>
      <c r="B3" s="346" t="s">
        <v>3</v>
      </c>
      <c r="C3" s="348" t="s">
        <v>4</v>
      </c>
      <c r="D3" s="345"/>
      <c r="E3" s="345"/>
      <c r="F3" s="346" t="s">
        <v>2</v>
      </c>
      <c r="G3" s="347" t="s">
        <v>5</v>
      </c>
      <c r="H3" s="346" t="s">
        <v>3</v>
      </c>
      <c r="I3" s="347" t="s">
        <v>6</v>
      </c>
      <c r="J3" s="345"/>
    </row>
    <row r="4" ht="16.5" spans="1:10">
      <c r="A4" s="346">
        <v>1</v>
      </c>
      <c r="B4" s="346" t="s">
        <v>7</v>
      </c>
      <c r="C4" s="348">
        <f>SUMIF($H$4:$H$38,B4,$I$4:$I$38)</f>
        <v>30</v>
      </c>
      <c r="D4" s="345"/>
      <c r="E4" s="345"/>
      <c r="F4" s="346">
        <v>1</v>
      </c>
      <c r="G4" s="347" t="s">
        <v>8</v>
      </c>
      <c r="H4" s="346" t="s">
        <v>7</v>
      </c>
      <c r="I4" s="347">
        <v>30</v>
      </c>
      <c r="J4" s="353"/>
    </row>
    <row r="5" ht="16.5" spans="1:10">
      <c r="A5" s="346">
        <v>2</v>
      </c>
      <c r="B5" s="346" t="s">
        <v>9</v>
      </c>
      <c r="C5" s="348">
        <f>SUMIF($H$4:$H$38,B5,$I$4:$I$38)</f>
        <v>60</v>
      </c>
      <c r="D5" s="345"/>
      <c r="E5" s="345"/>
      <c r="F5" s="346">
        <v>2</v>
      </c>
      <c r="G5" s="347" t="s">
        <v>8</v>
      </c>
      <c r="H5" s="346" t="s">
        <v>10</v>
      </c>
      <c r="I5" s="347">
        <v>30</v>
      </c>
      <c r="J5" s="353"/>
    </row>
    <row r="6" ht="16.5" spans="1:10">
      <c r="A6" s="346">
        <v>3</v>
      </c>
      <c r="B6" s="346" t="s">
        <v>11</v>
      </c>
      <c r="C6" s="348">
        <f>SUMIF($H$4:$H$38,B6,$I$4:$I$38)</f>
        <v>60</v>
      </c>
      <c r="D6" s="345"/>
      <c r="E6" s="345"/>
      <c r="F6" s="346">
        <v>3</v>
      </c>
      <c r="G6" s="347" t="s">
        <v>8</v>
      </c>
      <c r="H6" s="346" t="s">
        <v>12</v>
      </c>
      <c r="I6" s="347">
        <v>30</v>
      </c>
      <c r="J6" s="353"/>
    </row>
    <row r="7" ht="16.5" spans="1:10">
      <c r="A7" s="346">
        <v>4</v>
      </c>
      <c r="B7" s="346" t="s">
        <v>10</v>
      </c>
      <c r="C7" s="348">
        <f>SUMIF($H$4:$H$38,B7,$I$4:$I$38)</f>
        <v>30</v>
      </c>
      <c r="D7" s="345"/>
      <c r="E7" s="345"/>
      <c r="F7" s="346">
        <v>4</v>
      </c>
      <c r="G7" s="347" t="s">
        <v>8</v>
      </c>
      <c r="H7" s="346" t="s">
        <v>13</v>
      </c>
      <c r="I7" s="347">
        <v>30</v>
      </c>
      <c r="J7" s="353"/>
    </row>
    <row r="8" ht="16.5" spans="1:10">
      <c r="A8" s="346">
        <v>5</v>
      </c>
      <c r="B8" s="346" t="s">
        <v>14</v>
      </c>
      <c r="C8" s="348">
        <f>SUMIF($H$4:$H$38,B8,$I$4:$I$38)</f>
        <v>60</v>
      </c>
      <c r="D8" s="345"/>
      <c r="E8" s="345"/>
      <c r="F8" s="346">
        <v>5</v>
      </c>
      <c r="G8" s="347" t="s">
        <v>8</v>
      </c>
      <c r="H8" s="346" t="s">
        <v>15</v>
      </c>
      <c r="I8" s="347">
        <v>30</v>
      </c>
      <c r="J8" s="353"/>
    </row>
    <row r="9" ht="16.5" spans="1:10">
      <c r="A9" s="346">
        <v>6</v>
      </c>
      <c r="B9" s="346" t="s">
        <v>12</v>
      </c>
      <c r="C9" s="348">
        <f>SUMIF($H$4:$H$38,B9,$I$4:$I$38)</f>
        <v>30</v>
      </c>
      <c r="D9" s="345"/>
      <c r="E9" s="345"/>
      <c r="F9" s="346">
        <v>6</v>
      </c>
      <c r="G9" s="347" t="s">
        <v>8</v>
      </c>
      <c r="H9" s="346" t="s">
        <v>16</v>
      </c>
      <c r="I9" s="347">
        <v>30</v>
      </c>
      <c r="J9" s="353"/>
    </row>
    <row r="10" ht="16.5" spans="1:10">
      <c r="A10" s="346">
        <v>7</v>
      </c>
      <c r="B10" s="346" t="s">
        <v>13</v>
      </c>
      <c r="C10" s="348">
        <f>SUMIF($H$4:$H$38,B10,$I$4:$I$38)</f>
        <v>30</v>
      </c>
      <c r="D10" s="345"/>
      <c r="E10" s="345"/>
      <c r="F10" s="346">
        <v>7</v>
      </c>
      <c r="G10" s="347" t="s">
        <v>8</v>
      </c>
      <c r="H10" s="346" t="s">
        <v>17</v>
      </c>
      <c r="I10" s="347">
        <v>30</v>
      </c>
      <c r="J10" s="353"/>
    </row>
    <row r="11" ht="16.5" spans="1:10">
      <c r="A11" s="346">
        <v>8</v>
      </c>
      <c r="B11" s="349" t="s">
        <v>15</v>
      </c>
      <c r="C11" s="348">
        <f>SUMIF($H$4:$H$38,B11,$I$4:$I$38)</f>
        <v>30</v>
      </c>
      <c r="D11" s="345"/>
      <c r="E11" s="345"/>
      <c r="F11" s="346">
        <v>8</v>
      </c>
      <c r="G11" s="347" t="s">
        <v>8</v>
      </c>
      <c r="H11" s="349" t="s">
        <v>18</v>
      </c>
      <c r="I11" s="347">
        <v>60</v>
      </c>
      <c r="J11" s="353"/>
    </row>
    <row r="12" ht="16.5" spans="1:10">
      <c r="A12" s="346">
        <v>9</v>
      </c>
      <c r="B12" s="349" t="s">
        <v>19</v>
      </c>
      <c r="C12" s="348">
        <f>SUMIF($H$4:$H$38,B12,$I$4:$I$38)</f>
        <v>60</v>
      </c>
      <c r="D12" s="345"/>
      <c r="E12" s="345"/>
      <c r="F12" s="346">
        <v>9</v>
      </c>
      <c r="G12" s="347" t="s">
        <v>8</v>
      </c>
      <c r="H12" s="349" t="s">
        <v>19</v>
      </c>
      <c r="I12" s="347">
        <v>60</v>
      </c>
      <c r="J12" s="353"/>
    </row>
    <row r="13" ht="16.5" spans="1:10">
      <c r="A13" s="346">
        <v>10</v>
      </c>
      <c r="B13" s="349" t="s">
        <v>20</v>
      </c>
      <c r="C13" s="348">
        <f>SUMIF($H$4:$H$38,B13,$I$4:$I$38)</f>
        <v>60</v>
      </c>
      <c r="D13" s="345"/>
      <c r="E13" s="345"/>
      <c r="F13" s="346">
        <v>10</v>
      </c>
      <c r="G13" s="347" t="s">
        <v>8</v>
      </c>
      <c r="H13" s="349" t="s">
        <v>11</v>
      </c>
      <c r="I13" s="347">
        <v>60</v>
      </c>
      <c r="J13" s="353"/>
    </row>
    <row r="14" ht="16.5" spans="1:10">
      <c r="A14" s="346">
        <v>11</v>
      </c>
      <c r="B14" s="349" t="s">
        <v>16</v>
      </c>
      <c r="C14" s="348">
        <f>SUMIF($H$4:$H$38,B14,$I$4:$I$38)</f>
        <v>30</v>
      </c>
      <c r="D14" s="345"/>
      <c r="E14" s="345"/>
      <c r="F14" s="346">
        <v>11</v>
      </c>
      <c r="G14" s="347" t="s">
        <v>8</v>
      </c>
      <c r="H14" s="349" t="s">
        <v>20</v>
      </c>
      <c r="I14" s="347">
        <v>60</v>
      </c>
      <c r="J14" s="353"/>
    </row>
    <row r="15" ht="16.5" spans="1:10">
      <c r="A15" s="346">
        <v>12</v>
      </c>
      <c r="B15" s="349" t="s">
        <v>21</v>
      </c>
      <c r="C15" s="348">
        <f>SUMIF($H$4:$H$38,B15,$I$4:$I$38)</f>
        <v>60</v>
      </c>
      <c r="D15" s="345"/>
      <c r="E15" s="345"/>
      <c r="F15" s="346">
        <v>12</v>
      </c>
      <c r="G15" s="347" t="s">
        <v>8</v>
      </c>
      <c r="H15" s="349" t="s">
        <v>22</v>
      </c>
      <c r="I15" s="347">
        <v>60</v>
      </c>
      <c r="J15" s="353"/>
    </row>
    <row r="16" ht="16.5" spans="1:10">
      <c r="A16" s="346">
        <v>13</v>
      </c>
      <c r="B16" s="349" t="s">
        <v>22</v>
      </c>
      <c r="C16" s="348">
        <f>SUMIF($H$4:$H$38,B16,$I$4:$I$38)</f>
        <v>60</v>
      </c>
      <c r="D16" s="345"/>
      <c r="E16" s="345"/>
      <c r="F16" s="346">
        <v>13</v>
      </c>
      <c r="G16" s="347" t="s">
        <v>8</v>
      </c>
      <c r="H16" s="346" t="s">
        <v>23</v>
      </c>
      <c r="I16" s="347">
        <v>60</v>
      </c>
      <c r="J16" s="353"/>
    </row>
    <row r="17" ht="16.5" spans="1:10">
      <c r="A17" s="346">
        <v>14</v>
      </c>
      <c r="B17" s="346" t="s">
        <v>17</v>
      </c>
      <c r="C17" s="348">
        <f>SUMIF($H$4:$H$38,B17,$I$4:$I$38)</f>
        <v>30</v>
      </c>
      <c r="D17" s="345"/>
      <c r="E17" s="345"/>
      <c r="F17" s="346">
        <v>14</v>
      </c>
      <c r="G17" s="347" t="s">
        <v>8</v>
      </c>
      <c r="H17" s="346" t="s">
        <v>9</v>
      </c>
      <c r="I17" s="347">
        <v>60</v>
      </c>
      <c r="J17" s="353"/>
    </row>
    <row r="18" ht="16.5" spans="1:10">
      <c r="A18" s="346">
        <v>15</v>
      </c>
      <c r="B18" s="349" t="s">
        <v>24</v>
      </c>
      <c r="C18" s="348">
        <f>SUMIF($H$4:$H$38,B18,$I$4:$I$38)</f>
        <v>90</v>
      </c>
      <c r="D18" s="345"/>
      <c r="E18" s="345"/>
      <c r="F18" s="346">
        <v>15</v>
      </c>
      <c r="G18" s="347" t="s">
        <v>25</v>
      </c>
      <c r="H18" s="349" t="s">
        <v>24</v>
      </c>
      <c r="I18" s="347">
        <v>60</v>
      </c>
      <c r="J18" s="353"/>
    </row>
    <row r="19" ht="16.5" spans="1:10">
      <c r="A19" s="346">
        <v>16</v>
      </c>
      <c r="B19" s="349" t="s">
        <v>26</v>
      </c>
      <c r="C19" s="348">
        <f>SUMIF($H$4:$H$38,B19,$I$4:$I$38)</f>
        <v>60</v>
      </c>
      <c r="D19" s="345"/>
      <c r="E19" s="345"/>
      <c r="F19" s="346">
        <v>16</v>
      </c>
      <c r="G19" s="347" t="s">
        <v>25</v>
      </c>
      <c r="H19" s="349" t="s">
        <v>26</v>
      </c>
      <c r="I19" s="347">
        <v>60</v>
      </c>
      <c r="J19" s="345"/>
    </row>
    <row r="20" ht="16.5" spans="1:10">
      <c r="A20" s="346">
        <v>17</v>
      </c>
      <c r="B20" s="349" t="s">
        <v>27</v>
      </c>
      <c r="C20" s="348">
        <f>SUMIF($H$4:$H$38,B20,$I$4:$I$38)</f>
        <v>60</v>
      </c>
      <c r="D20" s="345"/>
      <c r="E20" s="345"/>
      <c r="F20" s="346">
        <v>17</v>
      </c>
      <c r="G20" s="347" t="s">
        <v>25</v>
      </c>
      <c r="H20" s="349" t="s">
        <v>21</v>
      </c>
      <c r="I20" s="347">
        <v>60</v>
      </c>
      <c r="J20" s="345"/>
    </row>
    <row r="21" ht="16.5" spans="1:10">
      <c r="A21" s="346">
        <v>18</v>
      </c>
      <c r="B21" s="349" t="s">
        <v>28</v>
      </c>
      <c r="C21" s="348">
        <f>SUMIF($H$4:$H$38,B21,$I$4:$I$38)</f>
        <v>90</v>
      </c>
      <c r="D21" s="345"/>
      <c r="E21" s="345"/>
      <c r="F21" s="346">
        <v>18</v>
      </c>
      <c r="G21" s="347" t="s">
        <v>25</v>
      </c>
      <c r="H21" s="349" t="s">
        <v>27</v>
      </c>
      <c r="I21" s="347">
        <v>60</v>
      </c>
      <c r="J21" s="345"/>
    </row>
    <row r="22" ht="16.5" spans="1:10">
      <c r="A22" s="346">
        <v>19</v>
      </c>
      <c r="B22" s="349" t="s">
        <v>18</v>
      </c>
      <c r="C22" s="348">
        <f>SUMIF($H$4:$H$38,B22,$I$4:$I$38)</f>
        <v>120</v>
      </c>
      <c r="D22" s="345"/>
      <c r="E22" s="345"/>
      <c r="F22" s="346">
        <v>19</v>
      </c>
      <c r="G22" s="347" t="s">
        <v>25</v>
      </c>
      <c r="H22" s="349" t="s">
        <v>18</v>
      </c>
      <c r="I22" s="347">
        <v>60</v>
      </c>
      <c r="J22" s="345"/>
    </row>
    <row r="23" ht="16.5" spans="1:10">
      <c r="A23" s="346">
        <v>20</v>
      </c>
      <c r="B23" s="349" t="s">
        <v>29</v>
      </c>
      <c r="C23" s="348">
        <f>SUMIF($H$4:$H$38,B23,$I$4:$I$38)</f>
        <v>90</v>
      </c>
      <c r="D23" s="345"/>
      <c r="E23" s="345"/>
      <c r="F23" s="346">
        <v>20</v>
      </c>
      <c r="G23" s="347" t="s">
        <v>25</v>
      </c>
      <c r="H23" s="349" t="s">
        <v>29</v>
      </c>
      <c r="I23" s="347">
        <v>60</v>
      </c>
      <c r="J23" s="345"/>
    </row>
    <row r="24" ht="16.5" spans="1:10">
      <c r="A24" s="346">
        <v>21</v>
      </c>
      <c r="B24" s="349" t="s">
        <v>30</v>
      </c>
      <c r="C24" s="348">
        <f>SUMIF($H$4:$H$38,B24,$I$4:$I$38)</f>
        <v>60</v>
      </c>
      <c r="D24" s="345"/>
      <c r="E24" s="345"/>
      <c r="F24" s="346">
        <v>21</v>
      </c>
      <c r="G24" s="347" t="s">
        <v>25</v>
      </c>
      <c r="H24" s="349" t="s">
        <v>30</v>
      </c>
      <c r="I24" s="347">
        <v>60</v>
      </c>
      <c r="J24" s="345"/>
    </row>
    <row r="25" ht="16.5" spans="1:10">
      <c r="A25" s="346">
        <v>22</v>
      </c>
      <c r="B25" s="349" t="s">
        <v>23</v>
      </c>
      <c r="C25" s="348">
        <f>SUMIF($H$4:$H$38,B25,$I$4:$I$38)</f>
        <v>120</v>
      </c>
      <c r="D25" s="345"/>
      <c r="E25" s="345"/>
      <c r="F25" s="346">
        <v>22</v>
      </c>
      <c r="G25" s="347" t="s">
        <v>25</v>
      </c>
      <c r="H25" s="349" t="s">
        <v>23</v>
      </c>
      <c r="I25" s="347">
        <v>60</v>
      </c>
      <c r="J25" s="345"/>
    </row>
    <row r="26" ht="16.5" spans="1:10">
      <c r="A26" s="346">
        <v>23</v>
      </c>
      <c r="B26" s="349" t="s">
        <v>31</v>
      </c>
      <c r="C26" s="348">
        <f>SUMIF($H$4:$H$38,B26,$I$4:$I$38)</f>
        <v>60</v>
      </c>
      <c r="D26" s="345"/>
      <c r="E26" s="345"/>
      <c r="F26" s="346">
        <v>23</v>
      </c>
      <c r="G26" s="347" t="s">
        <v>25</v>
      </c>
      <c r="H26" s="349" t="s">
        <v>14</v>
      </c>
      <c r="I26" s="347">
        <v>60</v>
      </c>
      <c r="J26" s="345"/>
    </row>
    <row r="27" ht="16.5" spans="1:10">
      <c r="A27" s="346">
        <v>24</v>
      </c>
      <c r="B27" s="349" t="s">
        <v>32</v>
      </c>
      <c r="C27" s="348">
        <f>SUMIF($H$4:$H$38,B27,$I$4:$I$38)</f>
        <v>60</v>
      </c>
      <c r="D27" s="345"/>
      <c r="E27" s="345"/>
      <c r="F27" s="346">
        <v>24</v>
      </c>
      <c r="G27" s="347" t="s">
        <v>25</v>
      </c>
      <c r="H27" s="349" t="s">
        <v>32</v>
      </c>
      <c r="I27" s="347">
        <v>60</v>
      </c>
      <c r="J27" s="345"/>
    </row>
    <row r="28" ht="16.5" spans="1:10">
      <c r="A28" s="346">
        <v>25</v>
      </c>
      <c r="B28" s="349" t="s">
        <v>33</v>
      </c>
      <c r="C28" s="348">
        <f>SUMIF($H$4:$H$38,B28,$I$4:$I$38)</f>
        <v>60</v>
      </c>
      <c r="D28" s="345"/>
      <c r="E28" s="345"/>
      <c r="F28" s="346">
        <v>25</v>
      </c>
      <c r="G28" s="347" t="s">
        <v>25</v>
      </c>
      <c r="H28" s="349" t="s">
        <v>33</v>
      </c>
      <c r="I28" s="347">
        <v>60</v>
      </c>
      <c r="J28" s="345"/>
    </row>
    <row r="29" ht="16.5" spans="1:10">
      <c r="A29" s="346">
        <v>26</v>
      </c>
      <c r="B29" s="349" t="s">
        <v>34</v>
      </c>
      <c r="C29" s="348">
        <f>SUMIF($H$4:$H$38,B29,$I$4:$I$38)</f>
        <v>60</v>
      </c>
      <c r="D29" s="345"/>
      <c r="E29" s="345"/>
      <c r="F29" s="346">
        <v>26</v>
      </c>
      <c r="G29" s="347" t="s">
        <v>25</v>
      </c>
      <c r="H29" s="349" t="s">
        <v>34</v>
      </c>
      <c r="I29" s="347">
        <v>60</v>
      </c>
      <c r="J29" s="345"/>
    </row>
    <row r="30" ht="16.5" spans="1:10">
      <c r="A30" s="346">
        <v>27</v>
      </c>
      <c r="B30" s="349" t="s">
        <v>35</v>
      </c>
      <c r="C30" s="348">
        <f>SUMIF($H$4:$H$38,B30,$I$4:$I$38)</f>
        <v>210</v>
      </c>
      <c r="D30" s="345"/>
      <c r="E30" s="345"/>
      <c r="F30" s="346">
        <v>27</v>
      </c>
      <c r="G30" s="347" t="s">
        <v>25</v>
      </c>
      <c r="H30" s="349" t="s">
        <v>28</v>
      </c>
      <c r="I30" s="347">
        <v>60</v>
      </c>
      <c r="J30" s="345"/>
    </row>
    <row r="31" ht="16.5" spans="1:10">
      <c r="A31" s="346">
        <v>28</v>
      </c>
      <c r="B31" s="349" t="s">
        <v>36</v>
      </c>
      <c r="C31" s="348">
        <f>SUMIF($H$4:$H$38,B31,$I$4:$I$38)</f>
        <v>30</v>
      </c>
      <c r="D31" s="345"/>
      <c r="E31" s="345"/>
      <c r="F31" s="346">
        <v>28</v>
      </c>
      <c r="G31" s="347" t="s">
        <v>25</v>
      </c>
      <c r="H31" s="349" t="s">
        <v>31</v>
      </c>
      <c r="I31" s="347">
        <v>60</v>
      </c>
      <c r="J31" s="345"/>
    </row>
    <row r="32" ht="16.5" spans="1:10">
      <c r="A32" s="346">
        <v>29</v>
      </c>
      <c r="B32" s="346" t="s">
        <v>37</v>
      </c>
      <c r="C32" s="348">
        <f>SUMIF($H$4:$H$38,B32,$I$4:$I$38)</f>
        <v>30</v>
      </c>
      <c r="D32" s="345"/>
      <c r="E32" s="345"/>
      <c r="F32" s="346">
        <v>29</v>
      </c>
      <c r="G32" s="347" t="s">
        <v>38</v>
      </c>
      <c r="H32" s="349" t="s">
        <v>35</v>
      </c>
      <c r="I32" s="347">
        <v>210</v>
      </c>
      <c r="J32" s="345"/>
    </row>
    <row r="33" ht="16.5" spans="1:11">
      <c r="A33" s="347" t="s">
        <v>39</v>
      </c>
      <c r="B33" s="347"/>
      <c r="C33" s="348">
        <f>SUM(C4:C32)</f>
        <v>1830</v>
      </c>
      <c r="D33" s="345"/>
      <c r="E33" s="345"/>
      <c r="F33" s="346">
        <v>30</v>
      </c>
      <c r="G33" s="347" t="s">
        <v>40</v>
      </c>
      <c r="H33" s="349" t="s">
        <v>36</v>
      </c>
      <c r="I33" s="347">
        <v>30</v>
      </c>
      <c r="J33" s="345"/>
      <c r="K33" s="345"/>
    </row>
    <row r="34" ht="16.5" spans="4:10">
      <c r="D34" s="345"/>
      <c r="E34" s="345"/>
      <c r="F34" s="346">
        <v>31</v>
      </c>
      <c r="G34" s="347" t="s">
        <v>40</v>
      </c>
      <c r="H34" s="346" t="s">
        <v>37</v>
      </c>
      <c r="I34" s="347">
        <v>30</v>
      </c>
      <c r="J34" s="345"/>
    </row>
    <row r="35" ht="16.5" spans="4:10">
      <c r="D35" s="345"/>
      <c r="E35" s="345"/>
      <c r="F35" s="346">
        <v>32</v>
      </c>
      <c r="G35" s="347" t="s">
        <v>41</v>
      </c>
      <c r="H35" s="346" t="s">
        <v>29</v>
      </c>
      <c r="I35" s="347">
        <v>30</v>
      </c>
      <c r="J35" s="345"/>
    </row>
    <row r="36" ht="16.5" spans="1:10">
      <c r="A36" s="350"/>
      <c r="B36" s="345"/>
      <c r="C36" s="351"/>
      <c r="D36" s="345"/>
      <c r="E36" s="345"/>
      <c r="F36" s="346">
        <v>33</v>
      </c>
      <c r="G36" s="347" t="s">
        <v>41</v>
      </c>
      <c r="H36" s="346" t="s">
        <v>24</v>
      </c>
      <c r="I36" s="347">
        <v>30</v>
      </c>
      <c r="J36" s="345"/>
    </row>
    <row r="37" ht="16.5" spans="1:10">
      <c r="A37" s="350"/>
      <c r="B37" s="345"/>
      <c r="C37" s="351"/>
      <c r="D37" s="345"/>
      <c r="E37" s="345"/>
      <c r="F37" s="346">
        <v>34</v>
      </c>
      <c r="G37" s="347" t="s">
        <v>41</v>
      </c>
      <c r="H37" s="346" t="s">
        <v>28</v>
      </c>
      <c r="I37" s="347">
        <v>30</v>
      </c>
      <c r="J37" s="345"/>
    </row>
    <row r="38" ht="16.5" spans="1:10">
      <c r="A38" s="350"/>
      <c r="B38" s="352">
        <f>C33</f>
        <v>1830</v>
      </c>
      <c r="C38" s="351"/>
      <c r="D38" s="345"/>
      <c r="E38" s="345"/>
      <c r="F38" s="350"/>
      <c r="G38" s="347" t="s">
        <v>39</v>
      </c>
      <c r="H38" s="346"/>
      <c r="I38" s="347">
        <f>SUM(I4:I37)</f>
        <v>1830</v>
      </c>
      <c r="J38" s="345"/>
    </row>
    <row r="39" ht="16.5" spans="1:10">
      <c r="A39" s="350"/>
      <c r="B39" s="350"/>
      <c r="C39" s="351"/>
      <c r="D39" s="345"/>
      <c r="E39" s="345"/>
      <c r="F39" s="350"/>
      <c r="J39" s="101"/>
    </row>
    <row r="40" spans="1:10">
      <c r="A40" s="101"/>
      <c r="B40" s="101"/>
      <c r="C40" s="101"/>
      <c r="D40" s="101"/>
      <c r="E40" s="101"/>
      <c r="F40" s="101"/>
      <c r="G40" s="101"/>
      <c r="H40" s="101"/>
      <c r="I40" s="101"/>
      <c r="J40" s="101"/>
    </row>
    <row r="41" ht="14.25" spans="1:10">
      <c r="A41" s="24" t="s">
        <v>42</v>
      </c>
      <c r="B41" s="100"/>
      <c r="C41" s="24"/>
      <c r="D41" s="24"/>
      <c r="E41" s="24"/>
      <c r="F41" s="24"/>
      <c r="G41" s="24"/>
      <c r="H41" s="24"/>
      <c r="I41" s="24"/>
      <c r="J41" s="24"/>
    </row>
  </sheetData>
  <mergeCells count="2">
    <mergeCell ref="A2:C2"/>
    <mergeCell ref="A41:J41"/>
  </mergeCells>
  <conditionalFormatting sqref="B3:B33 B36:B41">
    <cfRule type="duplicateValues" dxfId="0" priority="1" stopIfTrue="1"/>
  </conditionalFormatting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5"/>
  <sheetViews>
    <sheetView topLeftCell="A85" workbookViewId="0">
      <selection activeCell="F112" sqref="F112"/>
    </sheetView>
  </sheetViews>
  <sheetFormatPr defaultColWidth="9" defaultRowHeight="13.5" outlineLevelCol="6"/>
  <cols>
    <col min="5" max="5" width="10.125" customWidth="1"/>
  </cols>
  <sheetData>
    <row r="1" spans="2:4">
      <c r="B1" t="s">
        <v>199</v>
      </c>
      <c r="C1" s="278"/>
      <c r="D1" s="278"/>
    </row>
    <row r="2" spans="3:4">
      <c r="C2" s="278"/>
      <c r="D2" s="278"/>
    </row>
    <row r="3" spans="1:6">
      <c r="A3" s="128" t="s">
        <v>193</v>
      </c>
      <c r="B3" s="279" t="s">
        <v>3</v>
      </c>
      <c r="C3" s="280" t="s">
        <v>195</v>
      </c>
      <c r="D3" s="280" t="s">
        <v>196</v>
      </c>
      <c r="E3" s="280" t="s">
        <v>197</v>
      </c>
      <c r="F3" s="280" t="s">
        <v>105</v>
      </c>
    </row>
    <row r="4" ht="14.25" spans="1:6">
      <c r="A4" s="21">
        <v>1</v>
      </c>
      <c r="B4" s="281" t="s">
        <v>146</v>
      </c>
      <c r="C4" s="282">
        <v>1.25</v>
      </c>
      <c r="D4" s="282">
        <v>1.25</v>
      </c>
      <c r="E4" s="128">
        <v>2600</v>
      </c>
      <c r="F4" s="283">
        <f t="shared" ref="F4:F67" si="0">D4*E4</f>
        <v>3250</v>
      </c>
    </row>
    <row r="5" ht="14.25" spans="1:6">
      <c r="A5" s="21">
        <v>2</v>
      </c>
      <c r="B5" s="281" t="s">
        <v>59</v>
      </c>
      <c r="C5" s="282">
        <v>0.738095238095238</v>
      </c>
      <c r="D5" s="282">
        <v>0.738095238095238</v>
      </c>
      <c r="E5" s="128">
        <v>2600</v>
      </c>
      <c r="F5" s="283">
        <f t="shared" si="0"/>
        <v>1919.04761904762</v>
      </c>
    </row>
    <row r="6" ht="14.25" spans="1:6">
      <c r="A6" s="21">
        <v>3</v>
      </c>
      <c r="B6" s="281" t="s">
        <v>44</v>
      </c>
      <c r="C6" s="282">
        <v>0.738095238095238</v>
      </c>
      <c r="D6" s="282">
        <v>0.738095238095238</v>
      </c>
      <c r="E6" s="128">
        <v>2600</v>
      </c>
      <c r="F6" s="283">
        <f t="shared" si="0"/>
        <v>1919.04761904762</v>
      </c>
    </row>
    <row r="7" ht="14.25" spans="1:6">
      <c r="A7" s="21">
        <v>4</v>
      </c>
      <c r="B7" s="284" t="s">
        <v>75</v>
      </c>
      <c r="C7" s="282">
        <v>0.738095238095238</v>
      </c>
      <c r="D7" s="282">
        <v>0.738095238095238</v>
      </c>
      <c r="E7" s="128">
        <v>2600</v>
      </c>
      <c r="F7" s="283">
        <f t="shared" si="0"/>
        <v>1919.04761904762</v>
      </c>
    </row>
    <row r="8" ht="14.25" spans="1:6">
      <c r="A8" s="21">
        <v>5</v>
      </c>
      <c r="B8" s="284" t="s">
        <v>70</v>
      </c>
      <c r="C8" s="282">
        <v>0.5</v>
      </c>
      <c r="D8" s="282">
        <v>0.5</v>
      </c>
      <c r="E8" s="128">
        <v>2600</v>
      </c>
      <c r="F8" s="283">
        <f t="shared" si="0"/>
        <v>1300</v>
      </c>
    </row>
    <row r="9" ht="14.25" spans="1:6">
      <c r="A9" s="21">
        <v>6</v>
      </c>
      <c r="B9" s="284" t="s">
        <v>9</v>
      </c>
      <c r="C9" s="282">
        <v>0.571428571428571</v>
      </c>
      <c r="D9" s="282">
        <v>0.571428571428571</v>
      </c>
      <c r="E9" s="128">
        <v>2600</v>
      </c>
      <c r="F9" s="283">
        <f t="shared" si="0"/>
        <v>1485.71428571428</v>
      </c>
    </row>
    <row r="10" ht="14.25" spans="1:6">
      <c r="A10" s="21">
        <v>7</v>
      </c>
      <c r="B10" s="284" t="s">
        <v>101</v>
      </c>
      <c r="C10" s="282">
        <v>1</v>
      </c>
      <c r="D10" s="282">
        <v>1</v>
      </c>
      <c r="E10" s="128">
        <v>2600</v>
      </c>
      <c r="F10" s="283">
        <f t="shared" si="0"/>
        <v>2600</v>
      </c>
    </row>
    <row r="11" ht="14.25" spans="1:6">
      <c r="A11" s="21">
        <v>8</v>
      </c>
      <c r="B11" s="284" t="s">
        <v>99</v>
      </c>
      <c r="C11" s="282">
        <v>1</v>
      </c>
      <c r="D11" s="282">
        <v>1</v>
      </c>
      <c r="E11" s="128">
        <v>2600</v>
      </c>
      <c r="F11" s="283">
        <f t="shared" si="0"/>
        <v>2600</v>
      </c>
    </row>
    <row r="12" ht="14.25" spans="1:6">
      <c r="A12" s="21">
        <v>9</v>
      </c>
      <c r="B12" s="284" t="s">
        <v>143</v>
      </c>
      <c r="C12" s="282">
        <v>1</v>
      </c>
      <c r="D12" s="282">
        <v>1</v>
      </c>
      <c r="E12" s="128">
        <v>2600</v>
      </c>
      <c r="F12" s="283">
        <f t="shared" si="0"/>
        <v>2600</v>
      </c>
    </row>
    <row r="13" ht="14.25" spans="1:6">
      <c r="A13" s="21">
        <v>10</v>
      </c>
      <c r="B13" s="284" t="s">
        <v>144</v>
      </c>
      <c r="C13" s="282">
        <v>1</v>
      </c>
      <c r="D13" s="282">
        <v>1</v>
      </c>
      <c r="E13" s="128">
        <v>2600</v>
      </c>
      <c r="F13" s="283">
        <f t="shared" si="0"/>
        <v>2600</v>
      </c>
    </row>
    <row r="14" ht="14.25" spans="1:6">
      <c r="A14" s="21">
        <v>11</v>
      </c>
      <c r="B14" s="284" t="s">
        <v>46</v>
      </c>
      <c r="C14" s="282">
        <v>0.5</v>
      </c>
      <c r="D14" s="282">
        <v>0.5</v>
      </c>
      <c r="E14" s="128">
        <v>2600</v>
      </c>
      <c r="F14" s="283">
        <f t="shared" si="0"/>
        <v>1300</v>
      </c>
    </row>
    <row r="15" ht="14.25" spans="1:6">
      <c r="A15" s="21">
        <v>12</v>
      </c>
      <c r="B15" s="284" t="s">
        <v>134</v>
      </c>
      <c r="C15" s="282">
        <v>1</v>
      </c>
      <c r="D15" s="282">
        <v>1</v>
      </c>
      <c r="E15" s="128">
        <v>2600</v>
      </c>
      <c r="F15" s="283">
        <f t="shared" si="0"/>
        <v>2600</v>
      </c>
    </row>
    <row r="16" ht="14.25" spans="1:6">
      <c r="A16" s="21">
        <v>13</v>
      </c>
      <c r="B16" s="284" t="s">
        <v>91</v>
      </c>
      <c r="C16" s="282">
        <v>0.5</v>
      </c>
      <c r="D16" s="282">
        <v>0.5</v>
      </c>
      <c r="E16" s="128">
        <v>2600</v>
      </c>
      <c r="F16" s="283">
        <f t="shared" si="0"/>
        <v>1300</v>
      </c>
    </row>
    <row r="17" ht="14.25" spans="1:6">
      <c r="A17" s="21">
        <v>14</v>
      </c>
      <c r="B17" s="284" t="s">
        <v>102</v>
      </c>
      <c r="C17" s="282">
        <v>1</v>
      </c>
      <c r="D17" s="282">
        <v>1</v>
      </c>
      <c r="E17" s="128">
        <v>2600</v>
      </c>
      <c r="F17" s="283">
        <f t="shared" si="0"/>
        <v>2600</v>
      </c>
    </row>
    <row r="18" ht="14.25" spans="1:6">
      <c r="A18" s="21">
        <v>15</v>
      </c>
      <c r="B18" s="284" t="s">
        <v>133</v>
      </c>
      <c r="C18" s="282">
        <v>1</v>
      </c>
      <c r="D18" s="282">
        <v>1</v>
      </c>
      <c r="E18" s="128">
        <v>2600</v>
      </c>
      <c r="F18" s="283">
        <f t="shared" si="0"/>
        <v>2600</v>
      </c>
    </row>
    <row r="19" ht="14.25" spans="1:6">
      <c r="A19" s="21">
        <v>16</v>
      </c>
      <c r="B19" s="284" t="s">
        <v>157</v>
      </c>
      <c r="C19" s="282">
        <v>1</v>
      </c>
      <c r="D19" s="282">
        <v>1</v>
      </c>
      <c r="E19" s="128">
        <v>2600</v>
      </c>
      <c r="F19" s="283">
        <f t="shared" si="0"/>
        <v>2600</v>
      </c>
    </row>
    <row r="20" ht="14.25" spans="1:6">
      <c r="A20" s="21">
        <v>17</v>
      </c>
      <c r="B20" s="284" t="s">
        <v>153</v>
      </c>
      <c r="C20" s="282">
        <v>1</v>
      </c>
      <c r="D20" s="282">
        <v>1</v>
      </c>
      <c r="E20" s="128">
        <v>2600</v>
      </c>
      <c r="F20" s="283">
        <f t="shared" si="0"/>
        <v>2600</v>
      </c>
    </row>
    <row r="21" ht="14.25" spans="1:6">
      <c r="A21" s="21">
        <v>18</v>
      </c>
      <c r="B21" s="284" t="s">
        <v>107</v>
      </c>
      <c r="C21" s="282">
        <v>0.5</v>
      </c>
      <c r="D21" s="282">
        <v>0.5</v>
      </c>
      <c r="E21" s="128">
        <v>2600</v>
      </c>
      <c r="F21" s="283">
        <f t="shared" si="0"/>
        <v>1300</v>
      </c>
    </row>
    <row r="22" ht="14.25" spans="1:6">
      <c r="A22" s="21">
        <v>19</v>
      </c>
      <c r="B22" s="284" t="s">
        <v>127</v>
      </c>
      <c r="C22" s="282">
        <v>0.5</v>
      </c>
      <c r="D22" s="282">
        <v>0.5</v>
      </c>
      <c r="E22" s="128">
        <v>2600</v>
      </c>
      <c r="F22" s="283">
        <f t="shared" si="0"/>
        <v>1300</v>
      </c>
    </row>
    <row r="23" ht="14.25" spans="1:6">
      <c r="A23" s="21">
        <v>20</v>
      </c>
      <c r="B23" s="284" t="s">
        <v>19</v>
      </c>
      <c r="C23" s="282">
        <v>1</v>
      </c>
      <c r="D23" s="282">
        <v>1</v>
      </c>
      <c r="E23" s="128">
        <v>2600</v>
      </c>
      <c r="F23" s="283">
        <f t="shared" si="0"/>
        <v>2600</v>
      </c>
    </row>
    <row r="24" ht="14.25" spans="1:6">
      <c r="A24" s="21">
        <v>21</v>
      </c>
      <c r="B24" s="284" t="s">
        <v>152</v>
      </c>
      <c r="C24" s="282">
        <v>1</v>
      </c>
      <c r="D24" s="282">
        <v>1</v>
      </c>
      <c r="E24" s="128">
        <v>2600</v>
      </c>
      <c r="F24" s="283">
        <f t="shared" si="0"/>
        <v>2600</v>
      </c>
    </row>
    <row r="25" ht="14.25" spans="1:6">
      <c r="A25" s="21">
        <v>22</v>
      </c>
      <c r="B25" s="284" t="s">
        <v>151</v>
      </c>
      <c r="C25" s="282">
        <v>1</v>
      </c>
      <c r="D25" s="282">
        <v>1</v>
      </c>
      <c r="E25" s="128">
        <v>2600</v>
      </c>
      <c r="F25" s="283">
        <f t="shared" si="0"/>
        <v>2600</v>
      </c>
    </row>
    <row r="26" ht="14.25" spans="1:6">
      <c r="A26" s="21">
        <v>23</v>
      </c>
      <c r="B26" s="284" t="s">
        <v>156</v>
      </c>
      <c r="C26" s="282">
        <v>1</v>
      </c>
      <c r="D26" s="282">
        <v>1</v>
      </c>
      <c r="E26" s="128">
        <v>2600</v>
      </c>
      <c r="F26" s="283">
        <f t="shared" si="0"/>
        <v>2600</v>
      </c>
    </row>
    <row r="27" ht="14.25" spans="1:6">
      <c r="A27" s="21">
        <v>24</v>
      </c>
      <c r="B27" s="284" t="s">
        <v>159</v>
      </c>
      <c r="C27" s="282">
        <v>1</v>
      </c>
      <c r="D27" s="282">
        <v>1</v>
      </c>
      <c r="E27" s="128">
        <v>2600</v>
      </c>
      <c r="F27" s="283">
        <f t="shared" si="0"/>
        <v>2600</v>
      </c>
    </row>
    <row r="28" ht="14.25" spans="1:6">
      <c r="A28" s="21">
        <v>25</v>
      </c>
      <c r="B28" s="284" t="s">
        <v>11</v>
      </c>
      <c r="C28" s="282">
        <v>1</v>
      </c>
      <c r="D28" s="282">
        <v>1</v>
      </c>
      <c r="E28" s="128">
        <v>2600</v>
      </c>
      <c r="F28" s="283">
        <f t="shared" si="0"/>
        <v>2600</v>
      </c>
    </row>
    <row r="29" ht="14.25" spans="1:6">
      <c r="A29" s="21">
        <v>26</v>
      </c>
      <c r="B29" s="284" t="s">
        <v>123</v>
      </c>
      <c r="C29" s="282">
        <v>1</v>
      </c>
      <c r="D29" s="282">
        <v>1</v>
      </c>
      <c r="E29" s="128">
        <v>2600</v>
      </c>
      <c r="F29" s="283">
        <f t="shared" si="0"/>
        <v>2600</v>
      </c>
    </row>
    <row r="30" ht="14.25" spans="1:6">
      <c r="A30" s="21">
        <v>27</v>
      </c>
      <c r="B30" s="284" t="s">
        <v>21</v>
      </c>
      <c r="C30" s="282">
        <v>0.642857142857143</v>
      </c>
      <c r="D30" s="282">
        <v>0.642857142857143</v>
      </c>
      <c r="E30" s="128">
        <v>2600</v>
      </c>
      <c r="F30" s="283">
        <f t="shared" si="0"/>
        <v>1671.42857142857</v>
      </c>
    </row>
    <row r="31" ht="14.25" spans="1:6">
      <c r="A31" s="21">
        <v>28</v>
      </c>
      <c r="B31" s="284" t="s">
        <v>34</v>
      </c>
      <c r="C31" s="282">
        <v>0.833333333333333</v>
      </c>
      <c r="D31" s="282">
        <v>0.833333333333333</v>
      </c>
      <c r="E31" s="128">
        <v>2600</v>
      </c>
      <c r="F31" s="283">
        <f t="shared" si="0"/>
        <v>2166.66666666667</v>
      </c>
    </row>
    <row r="32" ht="14.25" spans="1:6">
      <c r="A32" s="21">
        <v>29</v>
      </c>
      <c r="B32" s="284" t="s">
        <v>28</v>
      </c>
      <c r="C32" s="282">
        <v>0.833333333333333</v>
      </c>
      <c r="D32" s="282">
        <v>0.833333333333333</v>
      </c>
      <c r="E32" s="128">
        <v>2600</v>
      </c>
      <c r="F32" s="283">
        <f t="shared" si="0"/>
        <v>2166.66666666667</v>
      </c>
    </row>
    <row r="33" ht="14.25" spans="1:6">
      <c r="A33" s="21">
        <v>30</v>
      </c>
      <c r="B33" s="284" t="s">
        <v>24</v>
      </c>
      <c r="C33" s="282">
        <v>1.07142857142857</v>
      </c>
      <c r="D33" s="282">
        <v>1</v>
      </c>
      <c r="E33" s="128">
        <v>2600</v>
      </c>
      <c r="F33" s="283">
        <f t="shared" si="0"/>
        <v>2600</v>
      </c>
    </row>
    <row r="34" ht="14.25" spans="1:6">
      <c r="A34" s="21">
        <v>31</v>
      </c>
      <c r="B34" s="284" t="s">
        <v>64</v>
      </c>
      <c r="C34" s="282">
        <v>0.714285714285714</v>
      </c>
      <c r="D34" s="282">
        <v>0.714285714285714</v>
      </c>
      <c r="E34" s="128">
        <v>2600</v>
      </c>
      <c r="F34" s="283">
        <f t="shared" si="0"/>
        <v>1857.14285714286</v>
      </c>
    </row>
    <row r="35" ht="14.25" spans="1:6">
      <c r="A35" s="21">
        <v>32</v>
      </c>
      <c r="B35" s="284" t="s">
        <v>73</v>
      </c>
      <c r="C35" s="282">
        <v>0.714285714285714</v>
      </c>
      <c r="D35" s="282">
        <v>0.714285714285714</v>
      </c>
      <c r="E35" s="128">
        <v>2600</v>
      </c>
      <c r="F35" s="283">
        <f t="shared" si="0"/>
        <v>1857.14285714286</v>
      </c>
    </row>
    <row r="36" ht="14.25" spans="1:6">
      <c r="A36" s="21">
        <v>33</v>
      </c>
      <c r="B36" s="284" t="s">
        <v>74</v>
      </c>
      <c r="C36" s="282">
        <v>0.285714285714286</v>
      </c>
      <c r="D36" s="282">
        <v>0.285714285714286</v>
      </c>
      <c r="E36" s="128">
        <v>2600</v>
      </c>
      <c r="F36" s="283">
        <f t="shared" si="0"/>
        <v>742.857142857144</v>
      </c>
    </row>
    <row r="37" ht="14.25" spans="1:6">
      <c r="A37" s="21">
        <v>34</v>
      </c>
      <c r="B37" s="284" t="s">
        <v>69</v>
      </c>
      <c r="C37" s="282">
        <v>0.785714285714286</v>
      </c>
      <c r="D37" s="282">
        <v>0.785714285714286</v>
      </c>
      <c r="E37" s="128">
        <v>2600</v>
      </c>
      <c r="F37" s="283">
        <f t="shared" si="0"/>
        <v>2042.85714285714</v>
      </c>
    </row>
    <row r="38" ht="14.25" spans="1:6">
      <c r="A38" s="21">
        <v>35</v>
      </c>
      <c r="B38" s="284" t="s">
        <v>132</v>
      </c>
      <c r="C38" s="282">
        <v>1.14285714285714</v>
      </c>
      <c r="D38" s="282">
        <v>1</v>
      </c>
      <c r="E38" s="128">
        <v>2600</v>
      </c>
      <c r="F38" s="283">
        <f t="shared" si="0"/>
        <v>2600</v>
      </c>
    </row>
    <row r="39" ht="14.25" spans="1:6">
      <c r="A39" s="21">
        <v>36</v>
      </c>
      <c r="B39" s="284" t="s">
        <v>119</v>
      </c>
      <c r="C39" s="282">
        <v>1</v>
      </c>
      <c r="D39" s="282">
        <v>1</v>
      </c>
      <c r="E39" s="128">
        <v>2600</v>
      </c>
      <c r="F39" s="283">
        <f t="shared" si="0"/>
        <v>2600</v>
      </c>
    </row>
    <row r="40" ht="14.25" spans="1:6">
      <c r="A40" s="21">
        <v>37</v>
      </c>
      <c r="B40" s="284" t="s">
        <v>93</v>
      </c>
      <c r="C40" s="282">
        <v>0.428571428571429</v>
      </c>
      <c r="D40" s="282">
        <v>0.428571428571429</v>
      </c>
      <c r="E40" s="128">
        <v>2600</v>
      </c>
      <c r="F40" s="283">
        <f t="shared" si="0"/>
        <v>1114.28571428572</v>
      </c>
    </row>
    <row r="41" ht="14.25" spans="1:6">
      <c r="A41" s="21">
        <v>38</v>
      </c>
      <c r="B41" s="284" t="s">
        <v>14</v>
      </c>
      <c r="C41" s="282">
        <v>0.642857142857143</v>
      </c>
      <c r="D41" s="282">
        <v>0.642857142857143</v>
      </c>
      <c r="E41" s="128">
        <v>2600</v>
      </c>
      <c r="F41" s="283">
        <f t="shared" si="0"/>
        <v>1671.42857142857</v>
      </c>
    </row>
    <row r="42" ht="14.25" spans="1:6">
      <c r="A42" s="21">
        <v>39</v>
      </c>
      <c r="B42" s="284" t="s">
        <v>148</v>
      </c>
      <c r="C42" s="282">
        <v>1.14285714285714</v>
      </c>
      <c r="D42" s="282">
        <v>1</v>
      </c>
      <c r="E42" s="128">
        <v>2600</v>
      </c>
      <c r="F42" s="283">
        <f t="shared" si="0"/>
        <v>2600</v>
      </c>
    </row>
    <row r="43" ht="14.25" spans="1:6">
      <c r="A43" s="21">
        <v>40</v>
      </c>
      <c r="B43" s="284" t="s">
        <v>131</v>
      </c>
      <c r="C43" s="282">
        <v>1.14285714285714</v>
      </c>
      <c r="D43" s="282">
        <v>1</v>
      </c>
      <c r="E43" s="128">
        <v>2600</v>
      </c>
      <c r="F43" s="283">
        <f t="shared" si="0"/>
        <v>2600</v>
      </c>
    </row>
    <row r="44" ht="14.25" spans="1:6">
      <c r="A44" s="21">
        <v>41</v>
      </c>
      <c r="B44" s="284" t="s">
        <v>100</v>
      </c>
      <c r="C44" s="282">
        <v>0.357142857142857</v>
      </c>
      <c r="D44" s="282">
        <v>0.357142857142857</v>
      </c>
      <c r="E44" s="128">
        <v>2600</v>
      </c>
      <c r="F44" s="283">
        <f t="shared" si="0"/>
        <v>928.571428571428</v>
      </c>
    </row>
    <row r="45" ht="14.25" spans="1:6">
      <c r="A45" s="21">
        <v>42</v>
      </c>
      <c r="B45" s="284" t="s">
        <v>142</v>
      </c>
      <c r="C45" s="282">
        <v>1.07142857142857</v>
      </c>
      <c r="D45" s="282">
        <v>1</v>
      </c>
      <c r="E45" s="128">
        <v>2600</v>
      </c>
      <c r="F45" s="283">
        <f t="shared" si="0"/>
        <v>2600</v>
      </c>
    </row>
    <row r="46" ht="14.25" spans="1:6">
      <c r="A46" s="21">
        <v>43</v>
      </c>
      <c r="B46" s="284" t="s">
        <v>139</v>
      </c>
      <c r="C46" s="282">
        <v>1.14285714285714</v>
      </c>
      <c r="D46" s="282">
        <v>1</v>
      </c>
      <c r="E46" s="128">
        <v>2600</v>
      </c>
      <c r="F46" s="283">
        <f t="shared" si="0"/>
        <v>2600</v>
      </c>
    </row>
    <row r="47" ht="14.25" spans="1:6">
      <c r="A47" s="21">
        <v>44</v>
      </c>
      <c r="B47" s="284" t="s">
        <v>155</v>
      </c>
      <c r="C47" s="282">
        <v>1.07142857142857</v>
      </c>
      <c r="D47" s="282">
        <v>1</v>
      </c>
      <c r="E47" s="128">
        <v>2600</v>
      </c>
      <c r="F47" s="283">
        <f t="shared" si="0"/>
        <v>2600</v>
      </c>
    </row>
    <row r="48" ht="14.25" spans="1:6">
      <c r="A48" s="21">
        <v>45</v>
      </c>
      <c r="B48" s="284" t="s">
        <v>122</v>
      </c>
      <c r="C48" s="282">
        <v>0.785714285714286</v>
      </c>
      <c r="D48" s="282">
        <v>0.785714285714286</v>
      </c>
      <c r="E48" s="128">
        <v>2600</v>
      </c>
      <c r="F48" s="283">
        <f t="shared" si="0"/>
        <v>2042.85714285714</v>
      </c>
    </row>
    <row r="49" ht="14.25" spans="1:6">
      <c r="A49" s="21">
        <v>46</v>
      </c>
      <c r="B49" s="284" t="s">
        <v>109</v>
      </c>
      <c r="C49" s="282">
        <v>0.785714285714286</v>
      </c>
      <c r="D49" s="282">
        <v>0.785714285714286</v>
      </c>
      <c r="E49" s="128">
        <v>2600</v>
      </c>
      <c r="F49" s="283">
        <f t="shared" si="0"/>
        <v>2042.85714285714</v>
      </c>
    </row>
    <row r="50" ht="14.25" spans="1:6">
      <c r="A50" s="21">
        <v>47</v>
      </c>
      <c r="B50" s="284" t="s">
        <v>104</v>
      </c>
      <c r="C50" s="282">
        <v>0.785714285714286</v>
      </c>
      <c r="D50" s="282">
        <v>0.785714285714286</v>
      </c>
      <c r="E50" s="128">
        <v>2600</v>
      </c>
      <c r="F50" s="283">
        <f t="shared" si="0"/>
        <v>2042.85714285714</v>
      </c>
    </row>
    <row r="51" ht="14.25" spans="1:6">
      <c r="A51" s="21">
        <v>48</v>
      </c>
      <c r="B51" s="284" t="s">
        <v>67</v>
      </c>
      <c r="C51" s="282">
        <v>0.642857142857143</v>
      </c>
      <c r="D51" s="282">
        <v>0.642857142857143</v>
      </c>
      <c r="E51" s="128">
        <v>2600</v>
      </c>
      <c r="F51" s="283">
        <f t="shared" si="0"/>
        <v>1671.42857142857</v>
      </c>
    </row>
    <row r="52" ht="14.25" spans="1:6">
      <c r="A52" s="21">
        <v>49</v>
      </c>
      <c r="B52" s="284" t="s">
        <v>36</v>
      </c>
      <c r="C52" s="282">
        <v>0.571428571428571</v>
      </c>
      <c r="D52" s="282">
        <v>0.571428571428571</v>
      </c>
      <c r="E52" s="128">
        <v>2600</v>
      </c>
      <c r="F52" s="283">
        <f t="shared" si="0"/>
        <v>1485.71428571428</v>
      </c>
    </row>
    <row r="53" ht="14.25" spans="1:6">
      <c r="A53" s="21">
        <v>50</v>
      </c>
      <c r="B53" s="284" t="s">
        <v>79</v>
      </c>
      <c r="C53" s="282">
        <v>0.785714285714286</v>
      </c>
      <c r="D53" s="282">
        <v>0.785714285714286</v>
      </c>
      <c r="E53" s="128">
        <v>2600</v>
      </c>
      <c r="F53" s="283">
        <f t="shared" si="0"/>
        <v>2042.85714285714</v>
      </c>
    </row>
    <row r="54" ht="14.25" spans="1:6">
      <c r="A54" s="21">
        <v>51</v>
      </c>
      <c r="B54" s="284" t="s">
        <v>106</v>
      </c>
      <c r="C54" s="282">
        <v>0.285714285714286</v>
      </c>
      <c r="D54" s="282">
        <v>0.285714285714286</v>
      </c>
      <c r="E54" s="128">
        <v>2600</v>
      </c>
      <c r="F54" s="283">
        <f t="shared" si="0"/>
        <v>742.857142857144</v>
      </c>
    </row>
    <row r="55" ht="14.25" spans="1:6">
      <c r="A55" s="21">
        <v>52</v>
      </c>
      <c r="B55" s="281" t="s">
        <v>95</v>
      </c>
      <c r="C55" s="282">
        <v>0.666666666666667</v>
      </c>
      <c r="D55" s="282">
        <v>0.666666666666667</v>
      </c>
      <c r="E55" s="128">
        <v>2600</v>
      </c>
      <c r="F55" s="283">
        <f t="shared" si="0"/>
        <v>1733.33333333333</v>
      </c>
    </row>
    <row r="56" ht="14.25" spans="1:6">
      <c r="A56" s="21">
        <v>53</v>
      </c>
      <c r="B56" s="281" t="s">
        <v>115</v>
      </c>
      <c r="C56" s="282">
        <v>0.666666666666667</v>
      </c>
      <c r="D56" s="282">
        <v>0.666666666666667</v>
      </c>
      <c r="E56" s="128">
        <v>2600</v>
      </c>
      <c r="F56" s="283">
        <f t="shared" si="0"/>
        <v>1733.33333333333</v>
      </c>
    </row>
    <row r="57" ht="14.25" spans="1:6">
      <c r="A57" s="21">
        <v>54</v>
      </c>
      <c r="B57" s="281" t="s">
        <v>149</v>
      </c>
      <c r="C57" s="282">
        <v>1</v>
      </c>
      <c r="D57" s="282">
        <v>1</v>
      </c>
      <c r="E57" s="128">
        <v>2600</v>
      </c>
      <c r="F57" s="283">
        <f t="shared" si="0"/>
        <v>2600</v>
      </c>
    </row>
    <row r="58" ht="14.25" spans="1:6">
      <c r="A58" s="21">
        <v>55</v>
      </c>
      <c r="B58" s="284" t="s">
        <v>63</v>
      </c>
      <c r="C58" s="282">
        <v>0.666666666666667</v>
      </c>
      <c r="D58" s="282">
        <v>0.666666666666667</v>
      </c>
      <c r="E58" s="128">
        <v>2600</v>
      </c>
      <c r="F58" s="283">
        <f t="shared" si="0"/>
        <v>1733.33333333333</v>
      </c>
    </row>
    <row r="59" ht="14.25" spans="1:6">
      <c r="A59" s="21">
        <v>56</v>
      </c>
      <c r="B59" s="284" t="s">
        <v>147</v>
      </c>
      <c r="C59" s="282">
        <v>1.08333333333333</v>
      </c>
      <c r="D59" s="282">
        <v>1.08333333333333</v>
      </c>
      <c r="E59" s="128">
        <v>2600</v>
      </c>
      <c r="F59" s="283">
        <f t="shared" si="0"/>
        <v>2816.66666666666</v>
      </c>
    </row>
    <row r="60" ht="14.25" spans="1:6">
      <c r="A60" s="21">
        <v>57</v>
      </c>
      <c r="B60" s="284" t="s">
        <v>66</v>
      </c>
      <c r="C60" s="282">
        <v>1</v>
      </c>
      <c r="D60" s="282">
        <v>1</v>
      </c>
      <c r="E60" s="128">
        <v>2600</v>
      </c>
      <c r="F60" s="283">
        <f t="shared" si="0"/>
        <v>2600</v>
      </c>
    </row>
    <row r="61" ht="14.25" spans="1:6">
      <c r="A61" s="21">
        <v>58</v>
      </c>
      <c r="B61" s="284" t="s">
        <v>71</v>
      </c>
      <c r="C61" s="282">
        <v>1</v>
      </c>
      <c r="D61" s="282">
        <v>1</v>
      </c>
      <c r="E61" s="128">
        <v>2600</v>
      </c>
      <c r="F61" s="283">
        <f t="shared" si="0"/>
        <v>2600</v>
      </c>
    </row>
    <row r="62" ht="14.25" spans="1:6">
      <c r="A62" s="21">
        <v>59</v>
      </c>
      <c r="B62" s="284" t="s">
        <v>72</v>
      </c>
      <c r="C62" s="282">
        <v>1</v>
      </c>
      <c r="D62" s="282">
        <v>1</v>
      </c>
      <c r="E62" s="128">
        <v>2600</v>
      </c>
      <c r="F62" s="283">
        <f t="shared" si="0"/>
        <v>2600</v>
      </c>
    </row>
    <row r="63" ht="14.25" spans="1:6">
      <c r="A63" s="21">
        <v>60</v>
      </c>
      <c r="B63" s="284" t="s">
        <v>53</v>
      </c>
      <c r="C63" s="282">
        <v>0.5</v>
      </c>
      <c r="D63" s="282">
        <v>0.5</v>
      </c>
      <c r="E63" s="128">
        <v>2600</v>
      </c>
      <c r="F63" s="283">
        <f t="shared" si="0"/>
        <v>1300</v>
      </c>
    </row>
    <row r="64" ht="14.25" spans="1:6">
      <c r="A64" s="21">
        <v>61</v>
      </c>
      <c r="B64" s="284" t="s">
        <v>68</v>
      </c>
      <c r="C64" s="282">
        <v>1</v>
      </c>
      <c r="D64" s="282">
        <v>1</v>
      </c>
      <c r="E64" s="128">
        <v>2600</v>
      </c>
      <c r="F64" s="283">
        <f t="shared" si="0"/>
        <v>2600</v>
      </c>
    </row>
    <row r="65" ht="14.25" spans="1:6">
      <c r="A65" s="21">
        <v>62</v>
      </c>
      <c r="B65" s="284" t="s">
        <v>77</v>
      </c>
      <c r="C65" s="282">
        <v>1</v>
      </c>
      <c r="D65" s="282">
        <v>1</v>
      </c>
      <c r="E65" s="128">
        <v>2600</v>
      </c>
      <c r="F65" s="283">
        <f t="shared" si="0"/>
        <v>2600</v>
      </c>
    </row>
    <row r="66" ht="14.25" spans="1:6">
      <c r="A66" s="21">
        <v>63</v>
      </c>
      <c r="B66" s="284" t="s">
        <v>145</v>
      </c>
      <c r="C66" s="282">
        <v>1</v>
      </c>
      <c r="D66" s="282">
        <v>1</v>
      </c>
      <c r="E66" s="128">
        <v>2600</v>
      </c>
      <c r="F66" s="283">
        <f t="shared" si="0"/>
        <v>2600</v>
      </c>
    </row>
    <row r="67" ht="14.25" spans="1:6">
      <c r="A67" s="21">
        <v>64</v>
      </c>
      <c r="B67" s="284" t="s">
        <v>78</v>
      </c>
      <c r="C67" s="282">
        <v>1</v>
      </c>
      <c r="D67" s="282">
        <v>1</v>
      </c>
      <c r="E67" s="128">
        <v>2600</v>
      </c>
      <c r="F67" s="283">
        <f t="shared" si="0"/>
        <v>2600</v>
      </c>
    </row>
    <row r="68" ht="14.25" spans="1:6">
      <c r="A68" s="21">
        <v>65</v>
      </c>
      <c r="B68" s="284" t="s">
        <v>62</v>
      </c>
      <c r="C68" s="282">
        <v>0.5</v>
      </c>
      <c r="D68" s="282">
        <v>0.5</v>
      </c>
      <c r="E68" s="128">
        <v>2600</v>
      </c>
      <c r="F68" s="283">
        <f t="shared" ref="F68:F111" si="1">D68*E68</f>
        <v>1300</v>
      </c>
    </row>
    <row r="69" ht="14.25" spans="1:6">
      <c r="A69" s="21">
        <v>66</v>
      </c>
      <c r="B69" s="284" t="s">
        <v>154</v>
      </c>
      <c r="C69" s="282">
        <v>1</v>
      </c>
      <c r="D69" s="282">
        <v>1</v>
      </c>
      <c r="E69" s="128">
        <v>2600</v>
      </c>
      <c r="F69" s="283">
        <f t="shared" si="1"/>
        <v>2600</v>
      </c>
    </row>
    <row r="70" ht="14.25" spans="1:6">
      <c r="A70" s="21">
        <v>67</v>
      </c>
      <c r="B70" s="284" t="s">
        <v>84</v>
      </c>
      <c r="C70" s="282">
        <v>0.785714285714286</v>
      </c>
      <c r="D70" s="282">
        <v>0.785714285714286</v>
      </c>
      <c r="E70" s="128">
        <v>2600</v>
      </c>
      <c r="F70" s="283">
        <f t="shared" si="1"/>
        <v>2042.85714285714</v>
      </c>
    </row>
    <row r="71" ht="14.25" spans="1:6">
      <c r="A71" s="21">
        <v>68</v>
      </c>
      <c r="B71" s="284" t="s">
        <v>87</v>
      </c>
      <c r="C71" s="282">
        <v>1</v>
      </c>
      <c r="D71" s="282">
        <v>1</v>
      </c>
      <c r="E71" s="128">
        <v>2600</v>
      </c>
      <c r="F71" s="283">
        <f t="shared" si="1"/>
        <v>2600</v>
      </c>
    </row>
    <row r="72" ht="14.25" spans="1:6">
      <c r="A72" s="21">
        <v>69</v>
      </c>
      <c r="B72" s="284" t="s">
        <v>89</v>
      </c>
      <c r="C72" s="282">
        <v>1</v>
      </c>
      <c r="D72" s="282">
        <v>1</v>
      </c>
      <c r="E72" s="128">
        <v>2600</v>
      </c>
      <c r="F72" s="283">
        <f t="shared" si="1"/>
        <v>2600</v>
      </c>
    </row>
    <row r="73" ht="14.25" spans="1:6">
      <c r="A73" s="21">
        <v>70</v>
      </c>
      <c r="B73" s="284" t="s">
        <v>150</v>
      </c>
      <c r="C73" s="282">
        <v>1</v>
      </c>
      <c r="D73" s="282">
        <v>1</v>
      </c>
      <c r="E73" s="128">
        <v>2600</v>
      </c>
      <c r="F73" s="283">
        <f t="shared" si="1"/>
        <v>2600</v>
      </c>
    </row>
    <row r="74" ht="14.25" spans="1:6">
      <c r="A74" s="21">
        <v>71</v>
      </c>
      <c r="B74" s="284" t="s">
        <v>92</v>
      </c>
      <c r="C74" s="282">
        <v>1</v>
      </c>
      <c r="D74" s="282">
        <v>1</v>
      </c>
      <c r="E74" s="128">
        <v>2600</v>
      </c>
      <c r="F74" s="283">
        <f t="shared" si="1"/>
        <v>2600</v>
      </c>
    </row>
    <row r="75" ht="14.25" spans="1:6">
      <c r="A75" s="21">
        <v>72</v>
      </c>
      <c r="B75" s="284" t="s">
        <v>74</v>
      </c>
      <c r="C75" s="282">
        <v>0.5</v>
      </c>
      <c r="D75" s="282">
        <v>0.5</v>
      </c>
      <c r="E75" s="128">
        <v>2600</v>
      </c>
      <c r="F75" s="283">
        <f t="shared" si="1"/>
        <v>1300</v>
      </c>
    </row>
    <row r="76" ht="14.25" spans="1:6">
      <c r="A76" s="21">
        <v>73</v>
      </c>
      <c r="B76" s="284" t="s">
        <v>135</v>
      </c>
      <c r="C76" s="282">
        <v>1</v>
      </c>
      <c r="D76" s="282">
        <v>1</v>
      </c>
      <c r="E76" s="128">
        <v>2600</v>
      </c>
      <c r="F76" s="283">
        <f t="shared" si="1"/>
        <v>2600</v>
      </c>
    </row>
    <row r="77" ht="14.25" spans="1:6">
      <c r="A77" s="21">
        <v>74</v>
      </c>
      <c r="B77" s="284" t="s">
        <v>18</v>
      </c>
      <c r="C77" s="282">
        <v>0.5</v>
      </c>
      <c r="D77" s="282">
        <v>0.5</v>
      </c>
      <c r="E77" s="128">
        <v>2600</v>
      </c>
      <c r="F77" s="283">
        <f t="shared" si="1"/>
        <v>1300</v>
      </c>
    </row>
    <row r="78" ht="14.25" spans="1:6">
      <c r="A78" s="21">
        <v>75</v>
      </c>
      <c r="B78" s="284" t="s">
        <v>23</v>
      </c>
      <c r="C78" s="282">
        <v>0.571428571428571</v>
      </c>
      <c r="D78" s="282">
        <v>0.571428571428571</v>
      </c>
      <c r="E78" s="128">
        <v>2600</v>
      </c>
      <c r="F78" s="283">
        <f t="shared" si="1"/>
        <v>1485.71428571428</v>
      </c>
    </row>
    <row r="79" ht="14.25" spans="1:6">
      <c r="A79" s="21">
        <v>76</v>
      </c>
      <c r="B79" s="284" t="s">
        <v>20</v>
      </c>
      <c r="C79" s="282">
        <v>0.5</v>
      </c>
      <c r="D79" s="282">
        <v>0.5</v>
      </c>
      <c r="E79" s="128">
        <v>2600</v>
      </c>
      <c r="F79" s="283">
        <f t="shared" si="1"/>
        <v>1300</v>
      </c>
    </row>
    <row r="80" ht="14.25" spans="1:6">
      <c r="A80" s="21">
        <v>77</v>
      </c>
      <c r="B80" s="284" t="s">
        <v>130</v>
      </c>
      <c r="C80" s="282">
        <v>0.5</v>
      </c>
      <c r="D80" s="282">
        <v>0.5</v>
      </c>
      <c r="E80" s="128">
        <v>2600</v>
      </c>
      <c r="F80" s="283">
        <f t="shared" si="1"/>
        <v>1300</v>
      </c>
    </row>
    <row r="81" ht="14.25" spans="1:6">
      <c r="A81" s="21">
        <v>78</v>
      </c>
      <c r="B81" s="284" t="s">
        <v>22</v>
      </c>
      <c r="C81" s="282">
        <v>0.5</v>
      </c>
      <c r="D81" s="282">
        <v>0.5</v>
      </c>
      <c r="E81" s="128">
        <v>2600</v>
      </c>
      <c r="F81" s="283">
        <f t="shared" si="1"/>
        <v>1300</v>
      </c>
    </row>
    <row r="82" ht="14.25" spans="1:6">
      <c r="A82" s="21">
        <v>79</v>
      </c>
      <c r="B82" s="284" t="s">
        <v>37</v>
      </c>
      <c r="C82" s="282">
        <v>0.285714285714286</v>
      </c>
      <c r="D82" s="282">
        <v>0.285714285714286</v>
      </c>
      <c r="E82" s="128">
        <v>2600</v>
      </c>
      <c r="F82" s="283">
        <f t="shared" si="1"/>
        <v>742.857142857144</v>
      </c>
    </row>
    <row r="83" ht="14.25" spans="1:6">
      <c r="A83" s="21">
        <v>80</v>
      </c>
      <c r="B83" s="284" t="s">
        <v>140</v>
      </c>
      <c r="C83" s="282">
        <v>0.285714285714286</v>
      </c>
      <c r="D83" s="282">
        <v>0.285714285714286</v>
      </c>
      <c r="E83" s="128">
        <v>2600</v>
      </c>
      <c r="F83" s="283">
        <f t="shared" si="1"/>
        <v>742.857142857144</v>
      </c>
    </row>
    <row r="84" ht="14.25" spans="1:6">
      <c r="A84" s="21">
        <v>81</v>
      </c>
      <c r="B84" s="284" t="s">
        <v>26</v>
      </c>
      <c r="C84" s="282">
        <v>1.07142857142857</v>
      </c>
      <c r="D84" s="282">
        <v>1</v>
      </c>
      <c r="E84" s="128">
        <v>2600</v>
      </c>
      <c r="F84" s="283">
        <f t="shared" si="1"/>
        <v>2600</v>
      </c>
    </row>
    <row r="85" ht="14.25" spans="1:6">
      <c r="A85" s="21">
        <v>82</v>
      </c>
      <c r="B85" s="284" t="s">
        <v>27</v>
      </c>
      <c r="C85" s="282">
        <v>1.07142857142857</v>
      </c>
      <c r="D85" s="282">
        <v>1</v>
      </c>
      <c r="E85" s="128">
        <v>2600</v>
      </c>
      <c r="F85" s="283">
        <f t="shared" si="1"/>
        <v>2600</v>
      </c>
    </row>
    <row r="86" ht="14.25" spans="1:6">
      <c r="A86" s="21">
        <v>83</v>
      </c>
      <c r="B86" s="284" t="s">
        <v>58</v>
      </c>
      <c r="C86" s="282">
        <v>0.928571428571429</v>
      </c>
      <c r="D86" s="282">
        <v>0.928571428571429</v>
      </c>
      <c r="E86" s="128">
        <v>2600</v>
      </c>
      <c r="F86" s="283">
        <f t="shared" si="1"/>
        <v>2414.28571428572</v>
      </c>
    </row>
    <row r="87" ht="14.25" spans="1:6">
      <c r="A87" s="21">
        <v>84</v>
      </c>
      <c r="B87" s="284" t="s">
        <v>15</v>
      </c>
      <c r="C87" s="282">
        <v>1.14285714285714</v>
      </c>
      <c r="D87" s="282">
        <v>1</v>
      </c>
      <c r="E87" s="128">
        <v>2600</v>
      </c>
      <c r="F87" s="283">
        <f t="shared" si="1"/>
        <v>2600</v>
      </c>
    </row>
    <row r="88" ht="14.25" spans="1:6">
      <c r="A88" s="21">
        <v>85</v>
      </c>
      <c r="B88" s="284" t="s">
        <v>117</v>
      </c>
      <c r="C88" s="282">
        <v>1.14285714285714</v>
      </c>
      <c r="D88" s="282">
        <v>1</v>
      </c>
      <c r="E88" s="128">
        <v>2600</v>
      </c>
      <c r="F88" s="283">
        <f t="shared" si="1"/>
        <v>2600</v>
      </c>
    </row>
    <row r="89" ht="14.25" spans="1:6">
      <c r="A89" s="21">
        <v>86</v>
      </c>
      <c r="B89" s="284" t="s">
        <v>98</v>
      </c>
      <c r="C89" s="282">
        <v>0.857142857142857</v>
      </c>
      <c r="D89" s="282">
        <v>0.857142857142857</v>
      </c>
      <c r="E89" s="128">
        <v>2600</v>
      </c>
      <c r="F89" s="283">
        <f t="shared" si="1"/>
        <v>2228.57142857143</v>
      </c>
    </row>
    <row r="90" ht="14.25" spans="1:6">
      <c r="A90" s="21">
        <v>87</v>
      </c>
      <c r="B90" s="284" t="s">
        <v>112</v>
      </c>
      <c r="C90" s="282">
        <v>0.571428571428571</v>
      </c>
      <c r="D90" s="282">
        <v>0.571428571428571</v>
      </c>
      <c r="E90" s="128">
        <v>2600</v>
      </c>
      <c r="F90" s="283">
        <f t="shared" si="1"/>
        <v>1485.71428571428</v>
      </c>
    </row>
    <row r="91" ht="14.25" spans="1:6">
      <c r="A91" s="21">
        <v>88</v>
      </c>
      <c r="B91" s="281" t="s">
        <v>10</v>
      </c>
      <c r="C91" s="282">
        <v>0.916666666666667</v>
      </c>
      <c r="D91" s="282">
        <v>0.916666666666667</v>
      </c>
      <c r="E91" s="128">
        <v>2600</v>
      </c>
      <c r="F91" s="283">
        <f t="shared" si="1"/>
        <v>2383.33333333333</v>
      </c>
    </row>
    <row r="92" ht="14.25" spans="1:6">
      <c r="A92" s="21">
        <v>89</v>
      </c>
      <c r="B92" s="281" t="s">
        <v>55</v>
      </c>
      <c r="C92" s="282">
        <v>0.666666666666667</v>
      </c>
      <c r="D92" s="282">
        <v>0.666666666666667</v>
      </c>
      <c r="E92" s="128">
        <v>2600</v>
      </c>
      <c r="F92" s="283">
        <f t="shared" si="1"/>
        <v>1733.33333333333</v>
      </c>
    </row>
    <row r="93" ht="14.25" spans="1:6">
      <c r="A93" s="21">
        <v>90</v>
      </c>
      <c r="B93" s="281" t="s">
        <v>16</v>
      </c>
      <c r="C93" s="282">
        <v>0.833333333333333</v>
      </c>
      <c r="D93" s="282">
        <v>0.833333333333333</v>
      </c>
      <c r="E93" s="128">
        <v>2600</v>
      </c>
      <c r="F93" s="283">
        <f t="shared" si="1"/>
        <v>2166.66666666667</v>
      </c>
    </row>
    <row r="94" ht="14.25" spans="1:6">
      <c r="A94" s="21">
        <v>91</v>
      </c>
      <c r="B94" s="281" t="s">
        <v>82</v>
      </c>
      <c r="C94" s="282">
        <v>1</v>
      </c>
      <c r="D94" s="282">
        <v>1</v>
      </c>
      <c r="E94" s="128">
        <v>2600</v>
      </c>
      <c r="F94" s="283">
        <f t="shared" si="1"/>
        <v>2600</v>
      </c>
    </row>
    <row r="95" ht="14.25" spans="1:6">
      <c r="A95" s="21">
        <v>92</v>
      </c>
      <c r="B95" s="281" t="s">
        <v>116</v>
      </c>
      <c r="C95" s="282">
        <v>1</v>
      </c>
      <c r="D95" s="282">
        <v>1</v>
      </c>
      <c r="E95" s="128">
        <v>2600</v>
      </c>
      <c r="F95" s="283">
        <f t="shared" si="1"/>
        <v>2600</v>
      </c>
    </row>
    <row r="96" ht="14.25" spans="1:6">
      <c r="A96" s="21">
        <v>93</v>
      </c>
      <c r="B96" s="281" t="s">
        <v>17</v>
      </c>
      <c r="C96" s="282">
        <v>1</v>
      </c>
      <c r="D96" s="282">
        <v>1</v>
      </c>
      <c r="E96" s="128">
        <v>2600</v>
      </c>
      <c r="F96" s="283">
        <f t="shared" si="1"/>
        <v>2600</v>
      </c>
    </row>
    <row r="97" ht="14.25" spans="1:6">
      <c r="A97" s="21">
        <v>94</v>
      </c>
      <c r="B97" s="281" t="s">
        <v>12</v>
      </c>
      <c r="C97" s="282">
        <v>1.125</v>
      </c>
      <c r="D97" s="282">
        <v>1.125</v>
      </c>
      <c r="E97" s="128">
        <v>2600</v>
      </c>
      <c r="F97" s="283">
        <f t="shared" si="1"/>
        <v>2925</v>
      </c>
    </row>
    <row r="98" ht="14.25" spans="1:6">
      <c r="A98" s="21">
        <v>95</v>
      </c>
      <c r="B98" s="281" t="s">
        <v>118</v>
      </c>
      <c r="C98" s="282">
        <v>1.125</v>
      </c>
      <c r="D98" s="282">
        <v>1.125</v>
      </c>
      <c r="E98" s="128">
        <v>2600</v>
      </c>
      <c r="F98" s="283">
        <f t="shared" si="1"/>
        <v>2925</v>
      </c>
    </row>
    <row r="99" ht="14.25" spans="1:6">
      <c r="A99" s="21">
        <v>96</v>
      </c>
      <c r="B99" s="281" t="s">
        <v>13</v>
      </c>
      <c r="C99" s="282">
        <v>1.125</v>
      </c>
      <c r="D99" s="282">
        <v>1.125</v>
      </c>
      <c r="E99" s="128">
        <v>2600</v>
      </c>
      <c r="F99" s="283">
        <f t="shared" si="1"/>
        <v>2925</v>
      </c>
    </row>
    <row r="100" ht="14.25" spans="1:6">
      <c r="A100" s="21">
        <v>97</v>
      </c>
      <c r="B100" s="281" t="s">
        <v>35</v>
      </c>
      <c r="C100" s="282">
        <v>0.5625</v>
      </c>
      <c r="D100" s="282">
        <v>0.5625</v>
      </c>
      <c r="E100" s="128">
        <v>2600</v>
      </c>
      <c r="F100" s="283">
        <f t="shared" si="1"/>
        <v>1462.5</v>
      </c>
    </row>
    <row r="101" ht="14.25" spans="1:6">
      <c r="A101" s="21">
        <v>98</v>
      </c>
      <c r="B101" s="281" t="s">
        <v>120</v>
      </c>
      <c r="C101" s="282">
        <v>1</v>
      </c>
      <c r="D101" s="282">
        <v>1</v>
      </c>
      <c r="E101" s="128">
        <v>2600</v>
      </c>
      <c r="F101" s="283">
        <f t="shared" si="1"/>
        <v>2600</v>
      </c>
    </row>
    <row r="102" ht="14.25" spans="1:6">
      <c r="A102" s="21">
        <v>99</v>
      </c>
      <c r="B102" s="281" t="s">
        <v>114</v>
      </c>
      <c r="C102" s="282">
        <v>0.5</v>
      </c>
      <c r="D102" s="282">
        <v>0.5</v>
      </c>
      <c r="E102" s="128">
        <v>2600</v>
      </c>
      <c r="F102" s="283">
        <f t="shared" si="1"/>
        <v>1300</v>
      </c>
    </row>
    <row r="103" ht="14.25" spans="1:6">
      <c r="A103" s="21">
        <v>100</v>
      </c>
      <c r="B103" s="281" t="s">
        <v>85</v>
      </c>
      <c r="C103" s="282">
        <v>0.5</v>
      </c>
      <c r="D103" s="282">
        <v>0.5</v>
      </c>
      <c r="E103" s="128">
        <v>2600</v>
      </c>
      <c r="F103" s="283">
        <f t="shared" si="1"/>
        <v>1300</v>
      </c>
    </row>
    <row r="104" ht="14.25" spans="1:6">
      <c r="A104" s="21">
        <v>101</v>
      </c>
      <c r="B104" s="281" t="s">
        <v>88</v>
      </c>
      <c r="C104" s="282">
        <v>0.5</v>
      </c>
      <c r="D104" s="282">
        <v>0.5</v>
      </c>
      <c r="E104" s="128">
        <v>2600</v>
      </c>
      <c r="F104" s="283">
        <f t="shared" si="1"/>
        <v>1300</v>
      </c>
    </row>
    <row r="105" ht="14.25" spans="1:6">
      <c r="A105" s="21">
        <v>102</v>
      </c>
      <c r="B105" s="281" t="s">
        <v>124</v>
      </c>
      <c r="C105" s="282">
        <v>0.5</v>
      </c>
      <c r="D105" s="282">
        <v>0.5</v>
      </c>
      <c r="E105" s="128">
        <v>2600</v>
      </c>
      <c r="F105" s="283">
        <f t="shared" si="1"/>
        <v>1300</v>
      </c>
    </row>
    <row r="106" ht="14.25" spans="1:6">
      <c r="A106" s="21">
        <v>103</v>
      </c>
      <c r="B106" s="281" t="s">
        <v>7</v>
      </c>
      <c r="C106" s="282">
        <v>0.642857142857143</v>
      </c>
      <c r="D106" s="282">
        <v>0.642857142857143</v>
      </c>
      <c r="E106" s="128">
        <v>2600</v>
      </c>
      <c r="F106" s="283">
        <f t="shared" si="1"/>
        <v>1671.42857142857</v>
      </c>
    </row>
    <row r="107" ht="14.25" spans="1:6">
      <c r="A107" s="21">
        <v>104</v>
      </c>
      <c r="B107" s="281" t="s">
        <v>29</v>
      </c>
      <c r="C107" s="282">
        <v>0.642857142857143</v>
      </c>
      <c r="D107" s="282">
        <v>0.642857142857143</v>
      </c>
      <c r="E107" s="128">
        <v>2600</v>
      </c>
      <c r="F107" s="283">
        <f t="shared" si="1"/>
        <v>1671.42857142857</v>
      </c>
    </row>
    <row r="108" ht="14.25" spans="1:6">
      <c r="A108" s="21">
        <v>105</v>
      </c>
      <c r="B108" s="281" t="s">
        <v>30</v>
      </c>
      <c r="C108" s="282">
        <v>0.642857142857143</v>
      </c>
      <c r="D108" s="282">
        <v>0.642857142857143</v>
      </c>
      <c r="E108" s="128">
        <v>2600</v>
      </c>
      <c r="F108" s="283">
        <f t="shared" si="1"/>
        <v>1671.42857142857</v>
      </c>
    </row>
    <row r="109" ht="14.25" spans="1:6">
      <c r="A109" s="21">
        <v>106</v>
      </c>
      <c r="B109" s="281" t="s">
        <v>33</v>
      </c>
      <c r="C109" s="282">
        <v>0.404761904761905</v>
      </c>
      <c r="D109" s="282">
        <v>0.404761904761905</v>
      </c>
      <c r="E109" s="128">
        <v>2600</v>
      </c>
      <c r="F109" s="283">
        <f t="shared" si="1"/>
        <v>1052.38095238095</v>
      </c>
    </row>
    <row r="110" ht="14.25" spans="1:6">
      <c r="A110" s="21">
        <v>107</v>
      </c>
      <c r="B110" s="281" t="s">
        <v>31</v>
      </c>
      <c r="C110" s="282">
        <v>0.80952380952381</v>
      </c>
      <c r="D110" s="282">
        <v>0.80952380952381</v>
      </c>
      <c r="E110" s="128">
        <v>2600</v>
      </c>
      <c r="F110" s="283">
        <f t="shared" si="1"/>
        <v>2104.76190476191</v>
      </c>
    </row>
    <row r="111" ht="14.25" spans="1:6">
      <c r="A111" s="21">
        <v>108</v>
      </c>
      <c r="B111" s="281" t="s">
        <v>32</v>
      </c>
      <c r="C111" s="282">
        <v>0.80952380952381</v>
      </c>
      <c r="D111" s="282">
        <v>0.80952380952381</v>
      </c>
      <c r="E111" s="128">
        <v>2600</v>
      </c>
      <c r="F111" s="283">
        <f t="shared" si="1"/>
        <v>2104.76190476191</v>
      </c>
    </row>
    <row r="112" spans="1:6">
      <c r="A112" s="128"/>
      <c r="B112" s="128"/>
      <c r="C112" s="283"/>
      <c r="D112" s="283"/>
      <c r="E112" s="128"/>
      <c r="F112" s="128">
        <f>SUM(F4:F111)</f>
        <v>225139.880952381</v>
      </c>
    </row>
    <row r="113" spans="3:6">
      <c r="C113" s="5">
        <f>F112</f>
        <v>225139.880952381</v>
      </c>
      <c r="D113" s="5"/>
      <c r="E113" s="5"/>
      <c r="F113" s="5"/>
    </row>
    <row r="115" ht="16.5" spans="2:7">
      <c r="B115" s="102" t="s">
        <v>168</v>
      </c>
      <c r="C115" s="102"/>
      <c r="D115" s="102"/>
      <c r="E115" s="102"/>
      <c r="F115" s="102"/>
      <c r="G115" s="102"/>
    </row>
  </sheetData>
  <mergeCells count="2">
    <mergeCell ref="C113:F113"/>
    <mergeCell ref="B115:G115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opLeftCell="A22" workbookViewId="0">
      <selection activeCell="C3" sqref="C3"/>
    </sheetView>
  </sheetViews>
  <sheetFormatPr defaultColWidth="9" defaultRowHeight="13.5" outlineLevelCol="6"/>
  <cols>
    <col min="4" max="4" width="6.375" customWidth="1"/>
    <col min="7" max="7" width="10.75" customWidth="1"/>
  </cols>
  <sheetData>
    <row r="1" ht="14.25" spans="1:7">
      <c r="A1" s="85" t="s">
        <v>200</v>
      </c>
      <c r="B1" s="85"/>
      <c r="C1" s="85"/>
      <c r="D1" s="85"/>
      <c r="E1" s="85" t="s">
        <v>201</v>
      </c>
      <c r="F1" s="85"/>
      <c r="G1" s="85"/>
    </row>
    <row r="2" ht="14.25" spans="1:7">
      <c r="A2" s="89" t="s">
        <v>2</v>
      </c>
      <c r="B2" s="272" t="s">
        <v>3</v>
      </c>
      <c r="C2" s="89" t="s">
        <v>202</v>
      </c>
      <c r="D2" s="85"/>
      <c r="E2" s="89" t="s">
        <v>2</v>
      </c>
      <c r="F2" s="272" t="s">
        <v>3</v>
      </c>
      <c r="G2" s="89" t="s">
        <v>202</v>
      </c>
    </row>
    <row r="3" ht="14.25" spans="1:7">
      <c r="A3" s="89">
        <v>1</v>
      </c>
      <c r="B3" s="272" t="s">
        <v>152</v>
      </c>
      <c r="C3" s="89">
        <v>50</v>
      </c>
      <c r="D3" s="85"/>
      <c r="E3" s="89">
        <v>1</v>
      </c>
      <c r="F3" s="272" t="s">
        <v>154</v>
      </c>
      <c r="G3" s="89">
        <v>100</v>
      </c>
    </row>
    <row r="4" ht="14.25" spans="1:7">
      <c r="A4" s="89">
        <v>2</v>
      </c>
      <c r="B4" s="272" t="s">
        <v>151</v>
      </c>
      <c r="C4" s="89">
        <v>50</v>
      </c>
      <c r="D4" s="85"/>
      <c r="E4" s="89">
        <v>2</v>
      </c>
      <c r="F4" s="272" t="s">
        <v>152</v>
      </c>
      <c r="G4" s="89">
        <v>100</v>
      </c>
    </row>
    <row r="5" ht="14.25" spans="1:7">
      <c r="A5" s="89">
        <v>3</v>
      </c>
      <c r="B5" s="272" t="s">
        <v>14</v>
      </c>
      <c r="C5" s="89">
        <v>50</v>
      </c>
      <c r="D5" s="85"/>
      <c r="E5" s="89">
        <v>3</v>
      </c>
      <c r="F5" s="272" t="s">
        <v>66</v>
      </c>
      <c r="G5" s="89">
        <v>100</v>
      </c>
    </row>
    <row r="6" ht="14.25" spans="1:7">
      <c r="A6" s="89">
        <v>4</v>
      </c>
      <c r="B6" s="272" t="s">
        <v>20</v>
      </c>
      <c r="C6" s="89">
        <v>50</v>
      </c>
      <c r="D6" s="85"/>
      <c r="E6" s="89">
        <v>4</v>
      </c>
      <c r="F6" s="272" t="s">
        <v>20</v>
      </c>
      <c r="G6" s="89">
        <v>100</v>
      </c>
    </row>
    <row r="7" ht="14.25" spans="1:7">
      <c r="A7" s="89">
        <v>5</v>
      </c>
      <c r="B7" s="272" t="s">
        <v>144</v>
      </c>
      <c r="C7" s="89">
        <v>50</v>
      </c>
      <c r="D7" s="85"/>
      <c r="E7" s="89">
        <v>5</v>
      </c>
      <c r="F7" s="272" t="s">
        <v>31</v>
      </c>
      <c r="G7" s="89">
        <v>100</v>
      </c>
    </row>
    <row r="8" ht="14.25" spans="1:7">
      <c r="A8" s="89">
        <v>6</v>
      </c>
      <c r="B8" s="272" t="s">
        <v>134</v>
      </c>
      <c r="C8" s="89">
        <v>50</v>
      </c>
      <c r="D8" s="85"/>
      <c r="E8" s="89" t="s">
        <v>39</v>
      </c>
      <c r="F8" s="89"/>
      <c r="G8" s="89">
        <v>500</v>
      </c>
    </row>
    <row r="9" ht="14.25" spans="1:7">
      <c r="A9" s="89">
        <v>7</v>
      </c>
      <c r="B9" s="272" t="s">
        <v>150</v>
      </c>
      <c r="C9" s="89">
        <v>50</v>
      </c>
      <c r="D9" s="85"/>
      <c r="E9" s="85"/>
      <c r="F9" s="85"/>
      <c r="G9" s="85"/>
    </row>
    <row r="10" ht="14.25" spans="1:7">
      <c r="A10" s="89">
        <v>10</v>
      </c>
      <c r="B10" s="272" t="s">
        <v>153</v>
      </c>
      <c r="C10" s="89">
        <v>50</v>
      </c>
      <c r="D10" s="85"/>
      <c r="E10" s="85"/>
      <c r="F10" s="85"/>
      <c r="G10" s="85"/>
    </row>
    <row r="11" ht="14.25" spans="1:7">
      <c r="A11" s="89">
        <v>11</v>
      </c>
      <c r="B11" s="272" t="s">
        <v>71</v>
      </c>
      <c r="C11" s="89">
        <v>50</v>
      </c>
      <c r="D11" s="85"/>
      <c r="E11" s="85"/>
      <c r="F11" s="85"/>
      <c r="G11" s="85"/>
    </row>
    <row r="12" ht="14.25" spans="1:7">
      <c r="A12" s="89">
        <v>12</v>
      </c>
      <c r="B12" s="272" t="s">
        <v>68</v>
      </c>
      <c r="C12" s="89">
        <v>50</v>
      </c>
      <c r="D12" s="85"/>
      <c r="E12" s="85"/>
      <c r="F12" s="85"/>
      <c r="G12" s="85"/>
    </row>
    <row r="13" ht="14.25" spans="1:7">
      <c r="A13" s="89">
        <v>13</v>
      </c>
      <c r="B13" s="272" t="s">
        <v>145</v>
      </c>
      <c r="C13" s="89">
        <v>50</v>
      </c>
      <c r="D13" s="85"/>
      <c r="E13" s="85"/>
      <c r="F13" s="85"/>
      <c r="G13" s="85"/>
    </row>
    <row r="14" ht="14.25" spans="1:7">
      <c r="A14" s="89">
        <v>14</v>
      </c>
      <c r="B14" s="272" t="s">
        <v>78</v>
      </c>
      <c r="C14" s="89">
        <v>50</v>
      </c>
      <c r="D14" s="85"/>
      <c r="E14" s="85"/>
      <c r="F14" s="85"/>
      <c r="G14" s="85"/>
    </row>
    <row r="15" ht="14.25" spans="1:7">
      <c r="A15" s="89">
        <v>15</v>
      </c>
      <c r="B15" s="272" t="s">
        <v>22</v>
      </c>
      <c r="C15" s="89">
        <v>50</v>
      </c>
      <c r="D15" s="85"/>
      <c r="E15" s="85"/>
      <c r="F15" s="85"/>
      <c r="G15" s="85"/>
    </row>
    <row r="16" ht="14.25" spans="1:7">
      <c r="A16" s="89">
        <v>16</v>
      </c>
      <c r="B16" s="272" t="s">
        <v>18</v>
      </c>
      <c r="C16" s="89">
        <v>50</v>
      </c>
      <c r="D16" s="85"/>
      <c r="E16" s="85"/>
      <c r="F16" s="85"/>
      <c r="G16" s="85"/>
    </row>
    <row r="17" ht="14.25" spans="1:7">
      <c r="A17" s="89">
        <v>17</v>
      </c>
      <c r="B17" s="272" t="s">
        <v>157</v>
      </c>
      <c r="C17" s="89">
        <v>50</v>
      </c>
      <c r="D17" s="85"/>
      <c r="E17" s="85"/>
      <c r="F17" s="85"/>
      <c r="G17" s="85"/>
    </row>
    <row r="18" ht="14.25" spans="1:7">
      <c r="A18" s="89">
        <v>18</v>
      </c>
      <c r="B18" s="272" t="s">
        <v>133</v>
      </c>
      <c r="C18" s="89">
        <v>50</v>
      </c>
      <c r="D18" s="85"/>
      <c r="E18" s="85"/>
      <c r="F18" s="85"/>
      <c r="G18" s="85"/>
    </row>
    <row r="19" ht="14.25" spans="1:7">
      <c r="A19" s="89">
        <v>19</v>
      </c>
      <c r="B19" s="272" t="s">
        <v>130</v>
      </c>
      <c r="C19" s="89">
        <v>50</v>
      </c>
      <c r="D19" s="85"/>
      <c r="E19" s="85"/>
      <c r="F19" s="85"/>
      <c r="G19" s="85"/>
    </row>
    <row r="20" ht="14.25" spans="1:7">
      <c r="A20" s="89">
        <v>20</v>
      </c>
      <c r="B20" s="272" t="s">
        <v>23</v>
      </c>
      <c r="C20" s="89">
        <v>50</v>
      </c>
      <c r="D20" s="85"/>
      <c r="E20" s="85"/>
      <c r="F20" s="85"/>
      <c r="G20" s="85"/>
    </row>
    <row r="21" ht="14.25" spans="1:7">
      <c r="A21" s="89">
        <v>21</v>
      </c>
      <c r="B21" s="272" t="s">
        <v>154</v>
      </c>
      <c r="C21" s="89">
        <v>50</v>
      </c>
      <c r="D21" s="85"/>
      <c r="E21" s="85"/>
      <c r="F21" s="85"/>
      <c r="G21" s="85"/>
    </row>
    <row r="22" ht="14.25" spans="1:7">
      <c r="A22" s="89">
        <v>22</v>
      </c>
      <c r="B22" s="272" t="s">
        <v>77</v>
      </c>
      <c r="C22" s="89">
        <v>50</v>
      </c>
      <c r="D22" s="85"/>
      <c r="E22" s="85"/>
      <c r="F22" s="85"/>
      <c r="G22" s="85"/>
    </row>
    <row r="23" ht="14.25" spans="1:7">
      <c r="A23" s="89">
        <v>23</v>
      </c>
      <c r="B23" s="272" t="s">
        <v>66</v>
      </c>
      <c r="C23" s="89">
        <v>50</v>
      </c>
      <c r="D23" s="85"/>
      <c r="E23" s="85"/>
      <c r="F23" s="85"/>
      <c r="G23" s="85"/>
    </row>
    <row r="24" ht="14.25" spans="1:7">
      <c r="A24" s="89">
        <v>24</v>
      </c>
      <c r="B24" s="272" t="s">
        <v>72</v>
      </c>
      <c r="C24" s="89">
        <v>50</v>
      </c>
      <c r="D24" s="85"/>
      <c r="E24" s="85"/>
      <c r="F24" s="85"/>
      <c r="G24" s="85"/>
    </row>
    <row r="25" ht="14.25" spans="1:7">
      <c r="A25" s="89">
        <v>25</v>
      </c>
      <c r="B25" s="272" t="s">
        <v>87</v>
      </c>
      <c r="C25" s="89">
        <v>50</v>
      </c>
      <c r="D25" s="85"/>
      <c r="E25" s="85"/>
      <c r="F25" s="85"/>
      <c r="G25" s="85"/>
    </row>
    <row r="26" ht="14.25" spans="1:7">
      <c r="A26" s="89">
        <v>26</v>
      </c>
      <c r="B26" s="272" t="s">
        <v>89</v>
      </c>
      <c r="C26" s="89">
        <v>50</v>
      </c>
      <c r="D26" s="85"/>
      <c r="E26" s="85"/>
      <c r="F26" s="85"/>
      <c r="G26" s="85"/>
    </row>
    <row r="27" ht="14.25" spans="1:7">
      <c r="A27" s="89">
        <v>27</v>
      </c>
      <c r="B27" s="272" t="s">
        <v>101</v>
      </c>
      <c r="C27" s="89">
        <v>50</v>
      </c>
      <c r="D27" s="85"/>
      <c r="E27" s="85"/>
      <c r="F27" s="85"/>
      <c r="G27" s="85"/>
    </row>
    <row r="28" ht="14.25" spans="1:7">
      <c r="A28" s="89">
        <v>28</v>
      </c>
      <c r="B28" s="272" t="s">
        <v>143</v>
      </c>
      <c r="C28" s="89">
        <v>50</v>
      </c>
      <c r="D28" s="85"/>
      <c r="E28" s="85"/>
      <c r="F28" s="85"/>
      <c r="G28" s="85"/>
    </row>
    <row r="29" ht="14.25" spans="1:7">
      <c r="A29" s="89">
        <v>29</v>
      </c>
      <c r="B29" s="272" t="s">
        <v>156</v>
      </c>
      <c r="C29" s="89">
        <v>50</v>
      </c>
      <c r="D29" s="85"/>
      <c r="E29" s="85"/>
      <c r="F29" s="85"/>
      <c r="G29" s="85"/>
    </row>
    <row r="30" ht="14.25" spans="1:7">
      <c r="A30" s="89">
        <v>30</v>
      </c>
      <c r="B30" s="272" t="s">
        <v>123</v>
      </c>
      <c r="C30" s="89">
        <v>50</v>
      </c>
      <c r="D30" s="85"/>
      <c r="E30" s="85"/>
      <c r="F30" s="85"/>
      <c r="G30" s="85"/>
    </row>
    <row r="31" ht="14.25" spans="1:7">
      <c r="A31" s="89">
        <v>31</v>
      </c>
      <c r="B31" s="272" t="s">
        <v>159</v>
      </c>
      <c r="C31" s="89">
        <v>50</v>
      </c>
      <c r="D31" s="85"/>
      <c r="E31" s="85"/>
      <c r="F31" s="85"/>
      <c r="G31" s="85"/>
    </row>
    <row r="32" ht="14.25" spans="1:7">
      <c r="A32" s="89">
        <v>32</v>
      </c>
      <c r="B32" s="272" t="s">
        <v>11</v>
      </c>
      <c r="C32" s="89">
        <v>50</v>
      </c>
      <c r="D32" s="85"/>
      <c r="E32" s="85"/>
      <c r="F32" s="85"/>
      <c r="G32" s="85"/>
    </row>
    <row r="33" ht="14.25" spans="1:7">
      <c r="A33" s="89">
        <v>33</v>
      </c>
      <c r="B33" s="272" t="s">
        <v>99</v>
      </c>
      <c r="C33" s="89">
        <v>50</v>
      </c>
      <c r="D33" s="85"/>
      <c r="E33" s="85"/>
      <c r="F33" s="85"/>
      <c r="G33" s="85"/>
    </row>
    <row r="34" ht="14.25" spans="1:7">
      <c r="A34" s="89">
        <v>34</v>
      </c>
      <c r="B34" s="272" t="s">
        <v>91</v>
      </c>
      <c r="C34" s="89">
        <v>50</v>
      </c>
      <c r="D34" s="85"/>
      <c r="E34" s="85"/>
      <c r="F34" s="85"/>
      <c r="G34" s="85"/>
    </row>
    <row r="35" ht="14.25" spans="1:7">
      <c r="A35" s="89">
        <v>35</v>
      </c>
      <c r="B35" s="272" t="s">
        <v>89</v>
      </c>
      <c r="C35" s="89">
        <v>50</v>
      </c>
      <c r="D35" s="85"/>
      <c r="E35" s="85"/>
      <c r="F35" s="85"/>
      <c r="G35" s="85"/>
    </row>
    <row r="36" ht="14.25" spans="1:7">
      <c r="A36" s="89">
        <v>36</v>
      </c>
      <c r="B36" s="272" t="s">
        <v>87</v>
      </c>
      <c r="C36" s="89">
        <v>50</v>
      </c>
      <c r="D36" s="85"/>
      <c r="E36" s="85"/>
      <c r="F36" s="85"/>
      <c r="G36" s="85"/>
    </row>
    <row r="37" ht="14.25" spans="1:7">
      <c r="A37" s="89">
        <v>37</v>
      </c>
      <c r="B37" s="272" t="s">
        <v>127</v>
      </c>
      <c r="C37" s="89">
        <v>50</v>
      </c>
      <c r="D37" s="85"/>
      <c r="E37" s="85"/>
      <c r="F37" s="85"/>
      <c r="G37" s="85"/>
    </row>
    <row r="38" ht="14.25" spans="1:7">
      <c r="A38" s="89">
        <v>38</v>
      </c>
      <c r="B38" s="272" t="s">
        <v>62</v>
      </c>
      <c r="C38" s="89">
        <v>50</v>
      </c>
      <c r="D38" s="85"/>
      <c r="E38" s="85"/>
      <c r="F38" s="85"/>
      <c r="G38" s="85"/>
    </row>
    <row r="39" ht="14.25" spans="1:7">
      <c r="A39" s="89">
        <v>39</v>
      </c>
      <c r="B39" s="272" t="s">
        <v>74</v>
      </c>
      <c r="C39" s="89">
        <v>50</v>
      </c>
      <c r="D39" s="85"/>
      <c r="E39" s="85"/>
      <c r="F39" s="85"/>
      <c r="G39" s="85"/>
    </row>
    <row r="40" ht="14.25" spans="1:7">
      <c r="A40" s="89">
        <v>40</v>
      </c>
      <c r="B40" s="272" t="s">
        <v>46</v>
      </c>
      <c r="C40" s="89">
        <v>50</v>
      </c>
      <c r="D40" s="85"/>
      <c r="E40" s="85"/>
      <c r="F40" s="85"/>
      <c r="G40" s="85"/>
    </row>
    <row r="41" ht="14.25" spans="1:7">
      <c r="A41" s="89">
        <v>41</v>
      </c>
      <c r="B41" s="272" t="s">
        <v>69</v>
      </c>
      <c r="C41" s="89">
        <v>50</v>
      </c>
      <c r="D41" s="85"/>
      <c r="E41" s="85"/>
      <c r="F41" s="85"/>
      <c r="G41" s="85"/>
    </row>
    <row r="42" ht="14.25" spans="1:7">
      <c r="A42" s="89">
        <v>42</v>
      </c>
      <c r="B42" s="272" t="s">
        <v>102</v>
      </c>
      <c r="C42" s="89">
        <v>50</v>
      </c>
      <c r="D42" s="85"/>
      <c r="E42" s="85"/>
      <c r="F42" s="85"/>
      <c r="G42" s="85"/>
    </row>
    <row r="43" ht="14.25" spans="1:7">
      <c r="A43" s="89">
        <v>43</v>
      </c>
      <c r="B43" s="272" t="s">
        <v>64</v>
      </c>
      <c r="C43" s="89">
        <v>50</v>
      </c>
      <c r="D43" s="85"/>
      <c r="E43" s="85"/>
      <c r="F43" s="85"/>
      <c r="G43" s="85"/>
    </row>
    <row r="44" ht="14.25" spans="1:7">
      <c r="A44" s="89">
        <v>44</v>
      </c>
      <c r="B44" s="272" t="s">
        <v>53</v>
      </c>
      <c r="C44" s="89">
        <v>50</v>
      </c>
      <c r="D44" s="85"/>
      <c r="E44" s="85"/>
      <c r="F44" s="85"/>
      <c r="G44" s="85"/>
    </row>
    <row r="45" ht="14.25" spans="1:7">
      <c r="A45" s="89">
        <v>45</v>
      </c>
      <c r="B45" s="272" t="s">
        <v>84</v>
      </c>
      <c r="C45" s="89">
        <v>50</v>
      </c>
      <c r="D45" s="85"/>
      <c r="E45" s="85"/>
      <c r="F45" s="85"/>
      <c r="G45" s="85"/>
    </row>
    <row r="46" ht="14.25" spans="1:7">
      <c r="A46" s="89">
        <v>46</v>
      </c>
      <c r="B46" s="272" t="s">
        <v>107</v>
      </c>
      <c r="C46" s="89">
        <v>50</v>
      </c>
      <c r="D46" s="85"/>
      <c r="E46" s="85"/>
      <c r="F46" s="85"/>
      <c r="G46" s="85"/>
    </row>
    <row r="47" ht="14.25" spans="1:7">
      <c r="A47" s="89">
        <v>47</v>
      </c>
      <c r="B47" s="272" t="s">
        <v>92</v>
      </c>
      <c r="C47" s="89">
        <v>50</v>
      </c>
      <c r="D47" s="85"/>
      <c r="E47" s="85"/>
      <c r="F47" s="85"/>
      <c r="G47" s="85"/>
    </row>
    <row r="48" ht="14.25" spans="1:7">
      <c r="A48" s="89" t="s">
        <v>39</v>
      </c>
      <c r="B48" s="89"/>
      <c r="C48" s="89">
        <f>SUM(C3:C47)</f>
        <v>2250</v>
      </c>
      <c r="D48" s="85"/>
      <c r="E48" s="85"/>
      <c r="F48" s="85"/>
      <c r="G48" s="85"/>
    </row>
    <row r="49" spans="6:6">
      <c r="F49">
        <f>C48+G8</f>
        <v>2750</v>
      </c>
    </row>
    <row r="50" spans="4:6">
      <c r="D50" s="5">
        <f>F49</f>
        <v>2750</v>
      </c>
      <c r="E50" s="5"/>
      <c r="F50" s="5"/>
    </row>
    <row r="51" ht="16.5" spans="2:7">
      <c r="B51" s="102" t="s">
        <v>168</v>
      </c>
      <c r="C51" s="102"/>
      <c r="D51" s="102"/>
      <c r="E51" s="102"/>
      <c r="F51" s="102"/>
      <c r="G51" s="102"/>
    </row>
  </sheetData>
  <mergeCells count="6">
    <mergeCell ref="A1:C1"/>
    <mergeCell ref="E1:G1"/>
    <mergeCell ref="E8:F8"/>
    <mergeCell ref="A48:B48"/>
    <mergeCell ref="D50:F50"/>
    <mergeCell ref="B51:G51"/>
  </mergeCells>
  <pageMargins left="0.75" right="0.75" top="0.66875" bottom="0.511805555555556" header="0.5" footer="0.432638888888889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workbookViewId="0">
      <selection activeCell="C12" sqref="C12"/>
    </sheetView>
  </sheetViews>
  <sheetFormatPr defaultColWidth="9" defaultRowHeight="13.5" outlineLevelCol="2"/>
  <cols>
    <col min="1" max="1" width="23.125" customWidth="1"/>
    <col min="2" max="2" width="19.875" customWidth="1"/>
    <col min="3" max="3" width="31" customWidth="1"/>
  </cols>
  <sheetData>
    <row r="1" ht="25.5" spans="1:3">
      <c r="A1" s="274" t="s">
        <v>203</v>
      </c>
      <c r="B1" s="274"/>
      <c r="C1" s="274"/>
    </row>
    <row r="2" ht="25.5" spans="1:3">
      <c r="A2" s="275" t="s">
        <v>2</v>
      </c>
      <c r="B2" s="275" t="s">
        <v>3</v>
      </c>
      <c r="C2" s="275" t="s">
        <v>4</v>
      </c>
    </row>
    <row r="3" ht="25.5" spans="1:3">
      <c r="A3" s="275">
        <v>1</v>
      </c>
      <c r="B3" s="275" t="s">
        <v>66</v>
      </c>
      <c r="C3" s="275">
        <v>750</v>
      </c>
    </row>
    <row r="4" ht="25.5" spans="1:3">
      <c r="A4" s="275">
        <v>2</v>
      </c>
      <c r="B4" s="275" t="s">
        <v>17</v>
      </c>
      <c r="C4" s="275">
        <v>750</v>
      </c>
    </row>
    <row r="5" ht="25.5" spans="1:3">
      <c r="A5" s="275">
        <v>3</v>
      </c>
      <c r="B5" s="275" t="s">
        <v>101</v>
      </c>
      <c r="C5" s="275">
        <v>750</v>
      </c>
    </row>
    <row r="6" ht="25.5" spans="1:3">
      <c r="A6" s="275" t="s">
        <v>39</v>
      </c>
      <c r="B6" s="275"/>
      <c r="C6" s="275">
        <f>SUM(C3:C5)</f>
        <v>2250</v>
      </c>
    </row>
    <row r="7" ht="25.5" spans="1:3">
      <c r="A7" s="275" t="s">
        <v>204</v>
      </c>
      <c r="B7" s="275"/>
      <c r="C7" s="276">
        <f>C6</f>
        <v>2250</v>
      </c>
    </row>
    <row r="8" spans="1:3">
      <c r="A8" s="277" t="s">
        <v>205</v>
      </c>
      <c r="B8" s="277"/>
      <c r="C8" s="277"/>
    </row>
    <row r="9" spans="1:3">
      <c r="A9" s="277"/>
      <c r="B9" s="277"/>
      <c r="C9" s="277"/>
    </row>
  </sheetData>
  <mergeCells count="4">
    <mergeCell ref="A1:C1"/>
    <mergeCell ref="A6:B6"/>
    <mergeCell ref="A7:B7"/>
    <mergeCell ref="A8:C9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workbookViewId="0">
      <selection activeCell="C7" sqref="C7"/>
    </sheetView>
  </sheetViews>
  <sheetFormatPr defaultColWidth="9" defaultRowHeight="13.5" outlineLevelCol="2"/>
  <cols>
    <col min="1" max="1" width="20.875" customWidth="1"/>
    <col min="2" max="2" width="14.5" customWidth="1"/>
    <col min="3" max="3" width="31" customWidth="1"/>
  </cols>
  <sheetData>
    <row r="1" ht="25.5" spans="1:3">
      <c r="A1" s="274" t="s">
        <v>206</v>
      </c>
      <c r="B1" s="274"/>
      <c r="C1" s="274"/>
    </row>
    <row r="2" ht="25.5" spans="1:3">
      <c r="A2" s="275" t="s">
        <v>2</v>
      </c>
      <c r="B2" s="275" t="s">
        <v>3</v>
      </c>
      <c r="C2" s="275" t="s">
        <v>4</v>
      </c>
    </row>
    <row r="3" ht="25.5" spans="1:3">
      <c r="A3" s="275">
        <v>1</v>
      </c>
      <c r="B3" s="275" t="s">
        <v>66</v>
      </c>
      <c r="C3" s="275">
        <v>750</v>
      </c>
    </row>
    <row r="4" ht="25.5" spans="1:3">
      <c r="A4" s="275">
        <v>2</v>
      </c>
      <c r="B4" s="275" t="s">
        <v>17</v>
      </c>
      <c r="C4" s="275">
        <v>750</v>
      </c>
    </row>
    <row r="5" ht="25.5" spans="1:3">
      <c r="A5" s="275">
        <v>3</v>
      </c>
      <c r="B5" s="275" t="s">
        <v>101</v>
      </c>
      <c r="C5" s="275">
        <v>750</v>
      </c>
    </row>
    <row r="6" ht="25.5" spans="1:3">
      <c r="A6" s="275" t="s">
        <v>39</v>
      </c>
      <c r="B6" s="275"/>
      <c r="C6" s="275">
        <f>SUM(C3:C5)</f>
        <v>2250</v>
      </c>
    </row>
    <row r="7" ht="25.5" spans="1:3">
      <c r="A7" s="275" t="s">
        <v>204</v>
      </c>
      <c r="B7" s="275"/>
      <c r="C7" s="276">
        <f>C6</f>
        <v>2250</v>
      </c>
    </row>
    <row r="8" spans="1:3">
      <c r="A8" s="277" t="s">
        <v>205</v>
      </c>
      <c r="B8" s="277"/>
      <c r="C8" s="277"/>
    </row>
    <row r="9" spans="1:3">
      <c r="A9" s="277"/>
      <c r="B9" s="277"/>
      <c r="C9" s="277"/>
    </row>
  </sheetData>
  <mergeCells count="4">
    <mergeCell ref="A1:C1"/>
    <mergeCell ref="A6:B6"/>
    <mergeCell ref="A7:B7"/>
    <mergeCell ref="A8:C9"/>
  </mergeCells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workbookViewId="0">
      <selection activeCell="A27" sqref="A27"/>
    </sheetView>
  </sheetViews>
  <sheetFormatPr defaultColWidth="9" defaultRowHeight="13.5" outlineLevelCol="5"/>
  <cols>
    <col min="1" max="1" width="9" style="9"/>
  </cols>
  <sheetData>
    <row r="1" ht="14.25" spans="1:3">
      <c r="A1" s="271" t="s">
        <v>207</v>
      </c>
      <c r="B1" s="271"/>
      <c r="C1" s="271"/>
    </row>
    <row r="2" ht="14.25" spans="1:3">
      <c r="A2" s="89" t="s">
        <v>2</v>
      </c>
      <c r="B2" s="272" t="s">
        <v>3</v>
      </c>
      <c r="C2" s="89" t="s">
        <v>202</v>
      </c>
    </row>
    <row r="3" spans="1:3">
      <c r="A3" s="4">
        <v>1</v>
      </c>
      <c r="B3" s="3" t="s">
        <v>93</v>
      </c>
      <c r="C3" s="3">
        <v>50</v>
      </c>
    </row>
    <row r="4" spans="1:3">
      <c r="A4" s="4">
        <v>2</v>
      </c>
      <c r="B4" s="3" t="s">
        <v>23</v>
      </c>
      <c r="C4" s="3">
        <v>50</v>
      </c>
    </row>
    <row r="5" spans="1:3">
      <c r="A5" s="4">
        <v>3</v>
      </c>
      <c r="B5" s="3" t="s">
        <v>31</v>
      </c>
      <c r="C5" s="3">
        <v>50</v>
      </c>
    </row>
    <row r="6" spans="1:3">
      <c r="A6" s="4">
        <v>4</v>
      </c>
      <c r="B6" s="3" t="s">
        <v>63</v>
      </c>
      <c r="C6" s="3">
        <v>50</v>
      </c>
    </row>
    <row r="7" spans="1:3">
      <c r="A7" s="4">
        <v>5</v>
      </c>
      <c r="B7" s="3" t="s">
        <v>29</v>
      </c>
      <c r="C7" s="3">
        <v>50</v>
      </c>
    </row>
    <row r="8" spans="1:3">
      <c r="A8" s="4">
        <v>6</v>
      </c>
      <c r="B8" s="3" t="s">
        <v>66</v>
      </c>
      <c r="C8" s="3">
        <v>50</v>
      </c>
    </row>
    <row r="9" spans="1:3">
      <c r="A9" s="4">
        <v>7</v>
      </c>
      <c r="B9" s="3" t="s">
        <v>101</v>
      </c>
      <c r="C9" s="3">
        <v>50</v>
      </c>
    </row>
    <row r="10" spans="1:3">
      <c r="A10" s="4">
        <v>8</v>
      </c>
      <c r="B10" s="3" t="s">
        <v>123</v>
      </c>
      <c r="C10" s="3">
        <v>50</v>
      </c>
    </row>
    <row r="11" spans="1:3">
      <c r="A11" s="4">
        <v>9</v>
      </c>
      <c r="B11" s="3" t="s">
        <v>36</v>
      </c>
      <c r="C11" s="3">
        <v>50</v>
      </c>
    </row>
    <row r="12" spans="1:3">
      <c r="A12" s="4">
        <v>10</v>
      </c>
      <c r="B12" s="3" t="s">
        <v>17</v>
      </c>
      <c r="C12" s="3">
        <v>50</v>
      </c>
    </row>
    <row r="13" spans="1:3">
      <c r="A13" s="4">
        <v>11</v>
      </c>
      <c r="B13" s="3" t="s">
        <v>16</v>
      </c>
      <c r="C13" s="3">
        <v>50</v>
      </c>
    </row>
    <row r="14" spans="1:3">
      <c r="A14" s="4">
        <v>12</v>
      </c>
      <c r="B14" s="3" t="s">
        <v>150</v>
      </c>
      <c r="C14" s="3">
        <v>50</v>
      </c>
    </row>
    <row r="15" spans="1:3">
      <c r="A15" s="4">
        <v>13</v>
      </c>
      <c r="B15" s="3" t="s">
        <v>35</v>
      </c>
      <c r="C15" s="3">
        <v>50</v>
      </c>
    </row>
    <row r="17" ht="14.25" spans="1:3">
      <c r="A17" s="271" t="s">
        <v>208</v>
      </c>
      <c r="B17" s="273"/>
      <c r="C17" s="273"/>
    </row>
    <row r="18" ht="14.25" spans="1:3">
      <c r="A18" s="89" t="s">
        <v>2</v>
      </c>
      <c r="B18" s="272" t="s">
        <v>3</v>
      </c>
      <c r="C18" s="89" t="s">
        <v>202</v>
      </c>
    </row>
    <row r="19" spans="1:3">
      <c r="A19" s="4">
        <v>1</v>
      </c>
      <c r="B19" s="3" t="s">
        <v>26</v>
      </c>
      <c r="C19" s="3">
        <v>30</v>
      </c>
    </row>
    <row r="20" spans="1:3">
      <c r="A20" s="4">
        <v>2</v>
      </c>
      <c r="B20" s="3" t="s">
        <v>93</v>
      </c>
      <c r="C20" s="3">
        <v>30</v>
      </c>
    </row>
    <row r="21" spans="1:3">
      <c r="A21" s="4">
        <v>3</v>
      </c>
      <c r="B21" s="3" t="s">
        <v>104</v>
      </c>
      <c r="C21" s="3">
        <v>30</v>
      </c>
    </row>
    <row r="22" spans="1:3">
      <c r="A22" s="4">
        <v>4</v>
      </c>
      <c r="B22" s="3" t="s">
        <v>101</v>
      </c>
      <c r="C22" s="3">
        <v>30</v>
      </c>
    </row>
    <row r="24" spans="2:3">
      <c r="B24" t="s">
        <v>39</v>
      </c>
      <c r="C24">
        <f>SUM(C3:C15,C19:C22)</f>
        <v>770</v>
      </c>
    </row>
    <row r="25" spans="2:3">
      <c r="B25" s="5">
        <f>C24</f>
        <v>770</v>
      </c>
      <c r="C25" s="82"/>
    </row>
    <row r="27" spans="1:6">
      <c r="A27" s="260" t="s">
        <v>205</v>
      </c>
      <c r="B27" s="212"/>
      <c r="C27" s="212"/>
      <c r="D27" s="6"/>
      <c r="E27" s="6"/>
      <c r="F27" s="6"/>
    </row>
    <row r="28" spans="1:6">
      <c r="A28" s="260"/>
      <c r="B28" s="212"/>
      <c r="C28" s="212"/>
      <c r="D28" s="6"/>
      <c r="E28" s="6"/>
      <c r="F28" s="6"/>
    </row>
  </sheetData>
  <mergeCells count="2">
    <mergeCell ref="A1:C1"/>
    <mergeCell ref="B25:C25"/>
  </mergeCells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69"/>
  <sheetViews>
    <sheetView topLeftCell="A4" workbookViewId="0">
      <selection activeCell="S27" sqref="S27"/>
    </sheetView>
  </sheetViews>
  <sheetFormatPr defaultColWidth="9" defaultRowHeight="13.5"/>
  <cols>
    <col min="1" max="1" width="4.625" style="251" customWidth="1"/>
    <col min="2" max="2" width="6" style="251" customWidth="1"/>
    <col min="3" max="3" width="5.625" style="176" customWidth="1"/>
    <col min="4" max="4" width="6.25" style="176" customWidth="1"/>
    <col min="5" max="5" width="8.625" style="176" hidden="1" customWidth="1"/>
    <col min="6" max="6" width="10.125" style="176" customWidth="1"/>
    <col min="7" max="7" width="10.125" style="176" hidden="1" customWidth="1"/>
    <col min="8" max="8" width="6.375" style="176" hidden="1" customWidth="1"/>
    <col min="9" max="9" width="5.375" style="176" hidden="1" customWidth="1"/>
    <col min="10" max="10" width="12.125" style="176" customWidth="1"/>
    <col min="11" max="11" width="7.125" style="251" customWidth="1"/>
    <col min="12" max="12" width="13.25" style="251" customWidth="1"/>
    <col min="13" max="13" width="4.625" style="251" customWidth="1"/>
    <col min="14" max="14" width="9.375" style="251" customWidth="1"/>
    <col min="15" max="15" width="8.875" style="251" customWidth="1"/>
    <col min="16" max="16" width="9" style="251" customWidth="1"/>
    <col min="17" max="17" width="0.875" style="251" customWidth="1"/>
    <col min="18" max="18" width="1.875" style="251" customWidth="1"/>
    <col min="19" max="19" width="9" style="251"/>
    <col min="20" max="20" width="4.375" style="251" customWidth="1"/>
    <col min="21" max="21" width="8.125" style="251" customWidth="1"/>
    <col min="22" max="22" width="6.125" style="251" customWidth="1"/>
    <col min="23" max="24" width="12.625" style="251"/>
    <col min="25" max="25" width="9" style="251"/>
    <col min="26" max="26" width="1" style="251" customWidth="1"/>
    <col min="27" max="28" width="9" style="251"/>
    <col min="29" max="16384" width="9" style="176"/>
  </cols>
  <sheetData>
    <row r="1" s="176" customFormat="1" spans="1:32">
      <c r="A1" s="251"/>
      <c r="B1" s="251"/>
      <c r="K1" s="251"/>
      <c r="L1" s="251"/>
      <c r="M1" s="251"/>
      <c r="N1" s="251"/>
      <c r="O1" s="251"/>
      <c r="P1" s="251"/>
      <c r="Q1" s="251"/>
      <c r="R1" s="251"/>
      <c r="S1" s="251" t="s">
        <v>209</v>
      </c>
      <c r="T1" s="251" t="s">
        <v>210</v>
      </c>
      <c r="U1" s="251" t="s">
        <v>211</v>
      </c>
      <c r="V1" s="251" t="s">
        <v>212</v>
      </c>
      <c r="W1" s="251" t="s">
        <v>213</v>
      </c>
      <c r="X1" s="251" t="s">
        <v>214</v>
      </c>
      <c r="Y1" s="251" t="s">
        <v>215</v>
      </c>
      <c r="Z1" s="251"/>
      <c r="AA1" s="251" t="s">
        <v>216</v>
      </c>
      <c r="AB1" s="251" t="s">
        <v>217</v>
      </c>
      <c r="AC1" s="251" t="s">
        <v>218</v>
      </c>
      <c r="AD1" s="251" t="s">
        <v>219</v>
      </c>
      <c r="AE1" s="251"/>
      <c r="AF1" s="251"/>
    </row>
    <row r="2" s="176" customFormat="1" spans="1:32">
      <c r="A2" s="251"/>
      <c r="B2" s="251"/>
      <c r="C2" s="176" t="s">
        <v>220</v>
      </c>
      <c r="K2" s="251"/>
      <c r="L2" s="251"/>
      <c r="M2" s="251"/>
      <c r="N2" s="251"/>
      <c r="O2" s="251"/>
      <c r="P2" s="251"/>
      <c r="Q2" s="251"/>
      <c r="R2" s="251"/>
      <c r="S2" s="251">
        <v>16</v>
      </c>
      <c r="T2" s="251">
        <v>18</v>
      </c>
      <c r="U2" s="251">
        <v>16</v>
      </c>
      <c r="V2" s="251">
        <v>16</v>
      </c>
      <c r="W2" s="251">
        <v>17</v>
      </c>
      <c r="X2" s="251">
        <v>18</v>
      </c>
      <c r="Y2" s="251">
        <v>17</v>
      </c>
      <c r="Z2" s="251"/>
      <c r="AA2" s="251">
        <v>16</v>
      </c>
      <c r="AB2" s="251">
        <v>15</v>
      </c>
      <c r="AC2" s="251">
        <v>10</v>
      </c>
      <c r="AD2" s="251">
        <v>11</v>
      </c>
      <c r="AE2" s="251"/>
      <c r="AF2" s="251"/>
    </row>
    <row r="3" s="176" customFormat="1" spans="1:28">
      <c r="A3" s="251"/>
      <c r="B3" s="251"/>
      <c r="G3" s="176">
        <f>6*1200</f>
        <v>7200</v>
      </c>
      <c r="H3" s="176">
        <f>21*600</f>
        <v>12600</v>
      </c>
      <c r="I3" s="176">
        <f>28*300</f>
        <v>8400</v>
      </c>
      <c r="J3" s="261">
        <f>SUM(G3:I3)</f>
        <v>28200</v>
      </c>
      <c r="K3" s="251"/>
      <c r="L3" s="251"/>
      <c r="M3" s="251"/>
      <c r="N3" s="251"/>
      <c r="O3" s="251"/>
      <c r="P3" s="251">
        <v>15000</v>
      </c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</row>
    <row r="4" s="175" customFormat="1" ht="33" customHeight="1" spans="1:28">
      <c r="A4" s="252" t="s">
        <v>193</v>
      </c>
      <c r="B4" s="252" t="s">
        <v>221</v>
      </c>
      <c r="C4" s="252" t="s">
        <v>47</v>
      </c>
      <c r="D4" s="252" t="s">
        <v>3</v>
      </c>
      <c r="E4" s="252" t="s">
        <v>222</v>
      </c>
      <c r="F4" s="192" t="s">
        <v>223</v>
      </c>
      <c r="G4" s="253" t="s">
        <v>224</v>
      </c>
      <c r="H4" s="253" t="s">
        <v>225</v>
      </c>
      <c r="I4" s="253" t="s">
        <v>226</v>
      </c>
      <c r="J4" s="192" t="s">
        <v>227</v>
      </c>
      <c r="K4" s="262" t="s">
        <v>228</v>
      </c>
      <c r="L4" s="262" t="s">
        <v>229</v>
      </c>
      <c r="M4" s="65" t="s">
        <v>219</v>
      </c>
      <c r="N4" s="263" t="s">
        <v>105</v>
      </c>
      <c r="O4" s="264" t="s">
        <v>230</v>
      </c>
      <c r="P4" s="264" t="s">
        <v>231</v>
      </c>
      <c r="Q4" s="269"/>
      <c r="R4" s="269"/>
      <c r="U4" s="65" t="s">
        <v>232</v>
      </c>
      <c r="V4" s="65" t="s">
        <v>3</v>
      </c>
      <c r="W4" s="65" t="s">
        <v>233</v>
      </c>
      <c r="X4" s="65" t="s">
        <v>234</v>
      </c>
      <c r="Y4" s="106"/>
      <c r="Z4" s="106"/>
      <c r="AA4" s="106"/>
      <c r="AB4" s="106"/>
    </row>
    <row r="5" s="176" customFormat="1" spans="1:28">
      <c r="A5" s="146">
        <v>1</v>
      </c>
      <c r="B5" s="146">
        <v>0.5</v>
      </c>
      <c r="C5" s="254" t="s">
        <v>54</v>
      </c>
      <c r="D5" s="255" t="s">
        <v>95</v>
      </c>
      <c r="E5" s="255">
        <v>50</v>
      </c>
      <c r="F5" s="186">
        <v>300</v>
      </c>
      <c r="G5" s="186"/>
      <c r="H5" s="186"/>
      <c r="I5" s="186"/>
      <c r="J5" s="265">
        <v>1151.02040816327</v>
      </c>
      <c r="K5" s="146">
        <v>200</v>
      </c>
      <c r="L5" s="146">
        <v>200</v>
      </c>
      <c r="M5" s="146"/>
      <c r="N5" s="266">
        <v>1551.02040816327</v>
      </c>
      <c r="O5" s="266">
        <v>1075.51020408164</v>
      </c>
      <c r="P5" s="266">
        <v>560.168233295295</v>
      </c>
      <c r="Q5" s="251"/>
      <c r="R5" s="251"/>
      <c r="S5" s="270" t="s">
        <v>235</v>
      </c>
      <c r="T5" s="270"/>
      <c r="U5" s="146">
        <v>4</v>
      </c>
      <c r="V5" s="255" t="s">
        <v>95</v>
      </c>
      <c r="W5" s="146">
        <f t="shared" ref="W5:W38" si="0">E5/700</f>
        <v>0.0714285714285714</v>
      </c>
      <c r="X5" s="146">
        <f t="shared" ref="X5:X38" si="1">U5/7</f>
        <v>0.571428571428571</v>
      </c>
      <c r="Y5" s="251"/>
      <c r="Z5" s="251"/>
      <c r="AA5" s="251"/>
      <c r="AB5" s="251"/>
    </row>
    <row r="6" s="176" customFormat="1" spans="1:28">
      <c r="A6" s="146">
        <v>2</v>
      </c>
      <c r="B6" s="146">
        <v>0.5</v>
      </c>
      <c r="C6" s="254" t="s">
        <v>54</v>
      </c>
      <c r="D6" s="255" t="s">
        <v>44</v>
      </c>
      <c r="E6" s="255">
        <v>50</v>
      </c>
      <c r="F6" s="186">
        <v>300</v>
      </c>
      <c r="G6" s="186"/>
      <c r="H6" s="186"/>
      <c r="I6" s="186"/>
      <c r="J6" s="265">
        <v>863.265306122449</v>
      </c>
      <c r="K6" s="146">
        <v>200</v>
      </c>
      <c r="L6" s="146">
        <v>200</v>
      </c>
      <c r="M6" s="146"/>
      <c r="N6" s="266">
        <v>1263.26530612245</v>
      </c>
      <c r="O6" s="266">
        <v>931.632653061225</v>
      </c>
      <c r="P6" s="266">
        <v>485.231116696967</v>
      </c>
      <c r="Q6" s="251"/>
      <c r="R6" s="251"/>
      <c r="S6" s="146" t="s">
        <v>54</v>
      </c>
      <c r="T6" s="65">
        <v>200</v>
      </c>
      <c r="U6" s="146">
        <v>3</v>
      </c>
      <c r="V6" s="255" t="s">
        <v>44</v>
      </c>
      <c r="W6" s="146">
        <f t="shared" si="0"/>
        <v>0.0714285714285714</v>
      </c>
      <c r="X6" s="146">
        <f t="shared" si="1"/>
        <v>0.428571428571429</v>
      </c>
      <c r="Y6" s="251"/>
      <c r="Z6" s="251"/>
      <c r="AA6" s="251"/>
      <c r="AB6" s="251"/>
    </row>
    <row r="7" s="176" customFormat="1" spans="1:28">
      <c r="A7" s="146">
        <v>3</v>
      </c>
      <c r="B7" s="146">
        <v>0.5</v>
      </c>
      <c r="C7" s="254" t="s">
        <v>60</v>
      </c>
      <c r="D7" s="255" t="s">
        <v>75</v>
      </c>
      <c r="E7" s="255">
        <v>50</v>
      </c>
      <c r="F7" s="186">
        <v>300</v>
      </c>
      <c r="G7" s="186"/>
      <c r="H7" s="186"/>
      <c r="I7" s="186"/>
      <c r="J7" s="265">
        <v>1151.02040816327</v>
      </c>
      <c r="K7" s="146">
        <v>200</v>
      </c>
      <c r="L7" s="146">
        <v>200</v>
      </c>
      <c r="M7" s="146"/>
      <c r="N7" s="266">
        <v>1551.02040816327</v>
      </c>
      <c r="O7" s="266">
        <v>1075.51020408164</v>
      </c>
      <c r="P7" s="266">
        <v>560.168233295295</v>
      </c>
      <c r="Q7" s="251"/>
      <c r="R7" s="251"/>
      <c r="S7" s="146" t="s">
        <v>60</v>
      </c>
      <c r="T7" s="146">
        <v>200</v>
      </c>
      <c r="U7" s="146">
        <v>4</v>
      </c>
      <c r="V7" s="255" t="s">
        <v>75</v>
      </c>
      <c r="W7" s="146">
        <f t="shared" si="0"/>
        <v>0.0714285714285714</v>
      </c>
      <c r="X7" s="146">
        <f t="shared" si="1"/>
        <v>0.571428571428571</v>
      </c>
      <c r="Y7" s="251"/>
      <c r="Z7" s="251"/>
      <c r="AA7" s="251"/>
      <c r="AB7" s="251"/>
    </row>
    <row r="8" s="176" customFormat="1" spans="1:28">
      <c r="A8" s="146">
        <v>4</v>
      </c>
      <c r="B8" s="146">
        <v>0.5</v>
      </c>
      <c r="C8" s="254" t="s">
        <v>60</v>
      </c>
      <c r="D8" s="255" t="s">
        <v>9</v>
      </c>
      <c r="E8" s="255">
        <v>50</v>
      </c>
      <c r="F8" s="186">
        <v>300</v>
      </c>
      <c r="G8" s="186"/>
      <c r="H8" s="186"/>
      <c r="I8" s="186"/>
      <c r="J8" s="265">
        <v>863.265306122449</v>
      </c>
      <c r="K8" s="146">
        <v>200</v>
      </c>
      <c r="L8" s="146">
        <v>200</v>
      </c>
      <c r="M8" s="146"/>
      <c r="N8" s="266">
        <v>1263.26530612245</v>
      </c>
      <c r="O8" s="266">
        <v>931.632653061225</v>
      </c>
      <c r="P8" s="266">
        <v>485.231116696967</v>
      </c>
      <c r="Q8" s="251"/>
      <c r="R8" s="251"/>
      <c r="S8" s="146" t="s">
        <v>65</v>
      </c>
      <c r="T8" s="146">
        <v>0</v>
      </c>
      <c r="U8" s="146">
        <v>3</v>
      </c>
      <c r="V8" s="255" t="s">
        <v>9</v>
      </c>
      <c r="W8" s="146">
        <f t="shared" si="0"/>
        <v>0.0714285714285714</v>
      </c>
      <c r="X8" s="146">
        <f t="shared" si="1"/>
        <v>0.428571428571429</v>
      </c>
      <c r="Y8" s="251"/>
      <c r="Z8" s="251"/>
      <c r="AA8" s="251"/>
      <c r="AB8" s="251"/>
    </row>
    <row r="9" s="176" customFormat="1" spans="1:28">
      <c r="A9" s="146">
        <v>5</v>
      </c>
      <c r="B9" s="146">
        <v>1.2</v>
      </c>
      <c r="C9" s="254" t="s">
        <v>65</v>
      </c>
      <c r="D9" s="255" t="s">
        <v>91</v>
      </c>
      <c r="E9" s="255">
        <v>120</v>
      </c>
      <c r="F9" s="186">
        <v>300</v>
      </c>
      <c r="G9" s="186"/>
      <c r="H9" s="186"/>
      <c r="I9" s="186"/>
      <c r="J9" s="265">
        <v>1381.22448979592</v>
      </c>
      <c r="K9" s="146">
        <v>200</v>
      </c>
      <c r="L9" s="146">
        <v>0</v>
      </c>
      <c r="M9" s="146"/>
      <c r="N9" s="266">
        <v>1581.22448979592</v>
      </c>
      <c r="O9" s="266">
        <v>2197.4693877551</v>
      </c>
      <c r="P9" s="266">
        <v>1144.52893146687</v>
      </c>
      <c r="Q9" s="251"/>
      <c r="R9" s="251"/>
      <c r="S9" s="146" t="s">
        <v>76</v>
      </c>
      <c r="T9" s="146">
        <v>300</v>
      </c>
      <c r="U9" s="146">
        <v>2</v>
      </c>
      <c r="V9" s="255" t="s">
        <v>91</v>
      </c>
      <c r="W9" s="146">
        <f t="shared" si="0"/>
        <v>0.171428571428571</v>
      </c>
      <c r="X9" s="146">
        <f t="shared" si="1"/>
        <v>0.285714285714286</v>
      </c>
      <c r="Y9" s="251"/>
      <c r="Z9" s="251"/>
      <c r="AA9" s="251"/>
      <c r="AB9" s="251"/>
    </row>
    <row r="10" s="176" customFormat="1" spans="1:28">
      <c r="A10" s="146">
        <v>6</v>
      </c>
      <c r="B10" s="146">
        <v>1.2</v>
      </c>
      <c r="C10" s="254" t="s">
        <v>65</v>
      </c>
      <c r="D10" s="255" t="s">
        <v>99</v>
      </c>
      <c r="E10" s="255">
        <v>120</v>
      </c>
      <c r="F10" s="186">
        <v>300</v>
      </c>
      <c r="G10" s="186"/>
      <c r="H10" s="186"/>
      <c r="I10" s="186"/>
      <c r="J10" s="265">
        <v>1381.22448979592</v>
      </c>
      <c r="K10" s="146">
        <v>200</v>
      </c>
      <c r="L10" s="146">
        <v>0</v>
      </c>
      <c r="M10" s="146"/>
      <c r="N10" s="266">
        <v>1581.22448979592</v>
      </c>
      <c r="O10" s="266">
        <v>2197.4693877551</v>
      </c>
      <c r="P10" s="266">
        <v>1144.52893146687</v>
      </c>
      <c r="Q10" s="251"/>
      <c r="R10" s="251"/>
      <c r="S10" s="146" t="s">
        <v>86</v>
      </c>
      <c r="T10" s="146">
        <v>300</v>
      </c>
      <c r="U10" s="146">
        <v>2</v>
      </c>
      <c r="V10" s="255" t="s">
        <v>99</v>
      </c>
      <c r="W10" s="146">
        <f t="shared" si="0"/>
        <v>0.171428571428571</v>
      </c>
      <c r="X10" s="146">
        <f t="shared" si="1"/>
        <v>0.285714285714286</v>
      </c>
      <c r="Y10" s="251"/>
      <c r="Z10" s="251"/>
      <c r="AA10" s="251"/>
      <c r="AB10" s="251"/>
    </row>
    <row r="11" s="176" customFormat="1" spans="1:28">
      <c r="A11" s="146">
        <v>7</v>
      </c>
      <c r="B11" s="146">
        <v>1.2</v>
      </c>
      <c r="C11" s="254" t="s">
        <v>65</v>
      </c>
      <c r="D11" s="255" t="s">
        <v>101</v>
      </c>
      <c r="E11" s="255">
        <v>120</v>
      </c>
      <c r="F11" s="186">
        <v>300</v>
      </c>
      <c r="G11" s="186"/>
      <c r="H11" s="186"/>
      <c r="I11" s="186"/>
      <c r="J11" s="265">
        <v>1381.22448979592</v>
      </c>
      <c r="K11" s="146">
        <v>200</v>
      </c>
      <c r="L11" s="146">
        <v>0</v>
      </c>
      <c r="M11" s="146"/>
      <c r="N11" s="266">
        <v>1581.22448979592</v>
      </c>
      <c r="O11" s="266">
        <v>2197.4693877551</v>
      </c>
      <c r="P11" s="266">
        <v>1144.52893146687</v>
      </c>
      <c r="Q11" s="251"/>
      <c r="R11" s="251"/>
      <c r="S11" s="146" t="s">
        <v>125</v>
      </c>
      <c r="T11" s="146">
        <v>200</v>
      </c>
      <c r="U11" s="146">
        <v>2</v>
      </c>
      <c r="V11" s="255" t="s">
        <v>101</v>
      </c>
      <c r="W11" s="146">
        <f t="shared" si="0"/>
        <v>0.171428571428571</v>
      </c>
      <c r="X11" s="146">
        <f t="shared" si="1"/>
        <v>0.285714285714286</v>
      </c>
      <c r="Y11" s="251"/>
      <c r="Z11" s="251"/>
      <c r="AA11" s="251"/>
      <c r="AB11" s="251"/>
    </row>
    <row r="12" s="176" customFormat="1" spans="1:28">
      <c r="A12" s="146">
        <v>8</v>
      </c>
      <c r="B12" s="146">
        <v>1.2</v>
      </c>
      <c r="C12" s="254" t="s">
        <v>65</v>
      </c>
      <c r="D12" s="255" t="s">
        <v>46</v>
      </c>
      <c r="E12" s="255">
        <v>120</v>
      </c>
      <c r="F12" s="186">
        <v>300</v>
      </c>
      <c r="G12" s="186"/>
      <c r="H12" s="186"/>
      <c r="I12" s="186"/>
      <c r="J12" s="265">
        <v>690.612244897959</v>
      </c>
      <c r="K12" s="146">
        <v>200</v>
      </c>
      <c r="L12" s="146">
        <v>0</v>
      </c>
      <c r="M12" s="146"/>
      <c r="N12" s="266">
        <v>890.612244897959</v>
      </c>
      <c r="O12" s="266">
        <v>1368.73469387755</v>
      </c>
      <c r="P12" s="266">
        <v>712.891139860508</v>
      </c>
      <c r="Q12" s="251"/>
      <c r="R12" s="251"/>
      <c r="S12" s="146" t="s">
        <v>141</v>
      </c>
      <c r="T12" s="146">
        <v>0</v>
      </c>
      <c r="U12" s="146">
        <v>1</v>
      </c>
      <c r="V12" s="255" t="s">
        <v>46</v>
      </c>
      <c r="W12" s="146">
        <f t="shared" si="0"/>
        <v>0.171428571428571</v>
      </c>
      <c r="X12" s="146">
        <f t="shared" si="1"/>
        <v>0.142857142857143</v>
      </c>
      <c r="Y12" s="251"/>
      <c r="Z12" s="251"/>
      <c r="AA12" s="251"/>
      <c r="AB12" s="251"/>
    </row>
    <row r="13" s="176" customFormat="1" spans="1:28">
      <c r="A13" s="146">
        <v>9</v>
      </c>
      <c r="B13" s="146">
        <v>1.2</v>
      </c>
      <c r="C13" s="254" t="s">
        <v>76</v>
      </c>
      <c r="D13" s="255" t="s">
        <v>107</v>
      </c>
      <c r="E13" s="255">
        <v>120</v>
      </c>
      <c r="F13" s="186">
        <v>300</v>
      </c>
      <c r="G13" s="186"/>
      <c r="H13" s="186"/>
      <c r="I13" s="186"/>
      <c r="J13" s="265">
        <v>690.612244897959</v>
      </c>
      <c r="K13" s="146">
        <v>200</v>
      </c>
      <c r="L13" s="146">
        <v>300</v>
      </c>
      <c r="M13" s="146"/>
      <c r="N13" s="266">
        <v>1190.61224489796</v>
      </c>
      <c r="O13" s="266">
        <v>1728.73469387755</v>
      </c>
      <c r="P13" s="266">
        <v>900.393372029938</v>
      </c>
      <c r="Q13" s="251"/>
      <c r="R13" s="251"/>
      <c r="S13" s="146" t="s">
        <v>236</v>
      </c>
      <c r="T13" s="146"/>
      <c r="U13" s="146">
        <v>1</v>
      </c>
      <c r="V13" s="255" t="s">
        <v>107</v>
      </c>
      <c r="W13" s="146">
        <f t="shared" si="0"/>
        <v>0.171428571428571</v>
      </c>
      <c r="X13" s="146">
        <f t="shared" si="1"/>
        <v>0.142857142857143</v>
      </c>
      <c r="Y13" s="251"/>
      <c r="Z13" s="251"/>
      <c r="AA13" s="251"/>
      <c r="AB13" s="251"/>
    </row>
    <row r="14" s="176" customFormat="1" spans="1:28">
      <c r="A14" s="146">
        <v>10</v>
      </c>
      <c r="B14" s="146">
        <v>1.2</v>
      </c>
      <c r="C14" s="254" t="s">
        <v>76</v>
      </c>
      <c r="D14" s="255" t="s">
        <v>19</v>
      </c>
      <c r="E14" s="255">
        <v>120</v>
      </c>
      <c r="F14" s="186">
        <v>300</v>
      </c>
      <c r="G14" s="186"/>
      <c r="H14" s="186"/>
      <c r="I14" s="186"/>
      <c r="J14" s="265">
        <v>1381.22448979592</v>
      </c>
      <c r="K14" s="146">
        <v>200</v>
      </c>
      <c r="L14" s="146">
        <v>300</v>
      </c>
      <c r="M14" s="146"/>
      <c r="N14" s="266">
        <v>1881.22448979592</v>
      </c>
      <c r="O14" s="266">
        <v>2557.4693877551</v>
      </c>
      <c r="P14" s="266">
        <v>1332.0311636363</v>
      </c>
      <c r="Q14" s="251"/>
      <c r="R14" s="251"/>
      <c r="S14" s="146" t="s">
        <v>237</v>
      </c>
      <c r="T14" s="146"/>
      <c r="U14" s="146">
        <v>2</v>
      </c>
      <c r="V14" s="255" t="s">
        <v>19</v>
      </c>
      <c r="W14" s="146">
        <f t="shared" si="0"/>
        <v>0.171428571428571</v>
      </c>
      <c r="X14" s="146">
        <f t="shared" si="1"/>
        <v>0.285714285714286</v>
      </c>
      <c r="Y14" s="251"/>
      <c r="Z14" s="251"/>
      <c r="AA14" s="251"/>
      <c r="AB14" s="251"/>
    </row>
    <row r="15" s="176" customFormat="1" spans="1:28">
      <c r="A15" s="146">
        <v>11</v>
      </c>
      <c r="B15" s="146">
        <v>1.2</v>
      </c>
      <c r="C15" s="254" t="s">
        <v>76</v>
      </c>
      <c r="D15" s="255" t="s">
        <v>127</v>
      </c>
      <c r="E15" s="255">
        <v>120</v>
      </c>
      <c r="F15" s="186">
        <v>300</v>
      </c>
      <c r="G15" s="186"/>
      <c r="H15" s="186"/>
      <c r="I15" s="186"/>
      <c r="J15" s="265">
        <v>690.612244897959</v>
      </c>
      <c r="K15" s="146">
        <v>200</v>
      </c>
      <c r="L15" s="146">
        <v>300</v>
      </c>
      <c r="M15" s="146"/>
      <c r="N15" s="266">
        <v>1190.61224489796</v>
      </c>
      <c r="O15" s="266">
        <v>1728.73469387755</v>
      </c>
      <c r="P15" s="266">
        <v>900.393372029938</v>
      </c>
      <c r="Q15" s="251"/>
      <c r="R15" s="251"/>
      <c r="S15" s="146" t="s">
        <v>238</v>
      </c>
      <c r="T15" s="146"/>
      <c r="U15" s="146">
        <v>1</v>
      </c>
      <c r="V15" s="255" t="s">
        <v>127</v>
      </c>
      <c r="W15" s="146">
        <f t="shared" si="0"/>
        <v>0.171428571428571</v>
      </c>
      <c r="X15" s="146">
        <f t="shared" si="1"/>
        <v>0.142857142857143</v>
      </c>
      <c r="Y15" s="251"/>
      <c r="Z15" s="251"/>
      <c r="AA15" s="251"/>
      <c r="AB15" s="251"/>
    </row>
    <row r="16" s="176" customFormat="1" spans="1:28">
      <c r="A16" s="146">
        <v>12</v>
      </c>
      <c r="B16" s="146">
        <v>1.2</v>
      </c>
      <c r="C16" s="254" t="s">
        <v>76</v>
      </c>
      <c r="D16" s="255" t="s">
        <v>102</v>
      </c>
      <c r="E16" s="255">
        <v>120</v>
      </c>
      <c r="F16" s="186">
        <v>300</v>
      </c>
      <c r="G16" s="186"/>
      <c r="H16" s="186"/>
      <c r="I16" s="186"/>
      <c r="J16" s="265">
        <v>1381.22448979592</v>
      </c>
      <c r="K16" s="146">
        <v>200</v>
      </c>
      <c r="L16" s="146">
        <v>300</v>
      </c>
      <c r="M16" s="146"/>
      <c r="N16" s="266">
        <v>1881.22448979592</v>
      </c>
      <c r="O16" s="266">
        <v>2557.4693877551</v>
      </c>
      <c r="P16" s="266">
        <v>1332.0311636363</v>
      </c>
      <c r="Q16" s="251"/>
      <c r="R16" s="251"/>
      <c r="T16" s="251"/>
      <c r="U16" s="146">
        <v>2</v>
      </c>
      <c r="V16" s="255" t="s">
        <v>102</v>
      </c>
      <c r="W16" s="146">
        <f t="shared" si="0"/>
        <v>0.171428571428571</v>
      </c>
      <c r="X16" s="146">
        <f t="shared" si="1"/>
        <v>0.285714285714286</v>
      </c>
      <c r="Y16" s="251"/>
      <c r="Z16" s="251"/>
      <c r="AA16" s="251"/>
      <c r="AB16" s="251"/>
    </row>
    <row r="17" s="176" customFormat="1" spans="1:28">
      <c r="A17" s="146">
        <v>13</v>
      </c>
      <c r="B17" s="146">
        <v>1.2</v>
      </c>
      <c r="C17" s="254" t="s">
        <v>76</v>
      </c>
      <c r="D17" s="255" t="s">
        <v>62</v>
      </c>
      <c r="E17" s="255">
        <v>120</v>
      </c>
      <c r="F17" s="186">
        <v>300</v>
      </c>
      <c r="G17" s="186"/>
      <c r="H17" s="186"/>
      <c r="I17" s="186"/>
      <c r="J17" s="265">
        <v>690.612244897959</v>
      </c>
      <c r="K17" s="146">
        <v>200</v>
      </c>
      <c r="L17" s="146">
        <v>300</v>
      </c>
      <c r="M17" s="146"/>
      <c r="N17" s="266">
        <v>1190.61224489796</v>
      </c>
      <c r="O17" s="266">
        <v>1728.73469387755</v>
      </c>
      <c r="P17" s="266">
        <v>900.393372029938</v>
      </c>
      <c r="Q17" s="251"/>
      <c r="R17" s="251"/>
      <c r="T17" s="251"/>
      <c r="U17" s="146">
        <v>1</v>
      </c>
      <c r="V17" s="255" t="s">
        <v>62</v>
      </c>
      <c r="W17" s="146">
        <f t="shared" si="0"/>
        <v>0.171428571428571</v>
      </c>
      <c r="X17" s="146">
        <f t="shared" si="1"/>
        <v>0.142857142857143</v>
      </c>
      <c r="Y17" s="251"/>
      <c r="Z17" s="251"/>
      <c r="AA17" s="251"/>
      <c r="AB17" s="251"/>
    </row>
    <row r="18" s="176" customFormat="1" spans="1:28">
      <c r="A18" s="146">
        <v>14</v>
      </c>
      <c r="B18" s="146">
        <v>1.2</v>
      </c>
      <c r="C18" s="254" t="s">
        <v>86</v>
      </c>
      <c r="D18" s="255" t="s">
        <v>123</v>
      </c>
      <c r="E18" s="255">
        <v>120</v>
      </c>
      <c r="F18" s="186">
        <v>300</v>
      </c>
      <c r="G18" s="186"/>
      <c r="H18" s="186"/>
      <c r="I18" s="186"/>
      <c r="J18" s="265">
        <v>1381.22448979592</v>
      </c>
      <c r="K18" s="146">
        <v>200</v>
      </c>
      <c r="L18" s="146">
        <v>300</v>
      </c>
      <c r="M18" s="146"/>
      <c r="N18" s="266">
        <v>1881.22448979592</v>
      </c>
      <c r="O18" s="266">
        <v>2557.4693877551</v>
      </c>
      <c r="P18" s="266">
        <v>1332.0311636363</v>
      </c>
      <c r="Q18" s="251"/>
      <c r="R18" s="251"/>
      <c r="T18" s="251"/>
      <c r="U18" s="146">
        <v>2</v>
      </c>
      <c r="V18" s="255" t="s">
        <v>123</v>
      </c>
      <c r="W18" s="146">
        <f t="shared" si="0"/>
        <v>0.171428571428571</v>
      </c>
      <c r="X18" s="146">
        <f t="shared" si="1"/>
        <v>0.285714285714286</v>
      </c>
      <c r="Y18" s="251"/>
      <c r="Z18" s="251"/>
      <c r="AA18" s="251"/>
      <c r="AB18" s="251"/>
    </row>
    <row r="19" s="176" customFormat="1" spans="1:28">
      <c r="A19" s="146">
        <v>15</v>
      </c>
      <c r="B19" s="146">
        <v>1.2</v>
      </c>
      <c r="C19" s="254" t="s">
        <v>86</v>
      </c>
      <c r="D19" s="255" t="s">
        <v>11</v>
      </c>
      <c r="E19" s="255">
        <v>120</v>
      </c>
      <c r="F19" s="186">
        <v>300</v>
      </c>
      <c r="G19" s="186"/>
      <c r="H19" s="186"/>
      <c r="I19" s="186"/>
      <c r="J19" s="265">
        <v>1381.22448979592</v>
      </c>
      <c r="K19" s="146">
        <v>200</v>
      </c>
      <c r="L19" s="146">
        <v>300</v>
      </c>
      <c r="M19" s="146"/>
      <c r="N19" s="266">
        <v>1881.22448979592</v>
      </c>
      <c r="O19" s="266">
        <v>2557.4693877551</v>
      </c>
      <c r="P19" s="266">
        <v>1332.0311636363</v>
      </c>
      <c r="Q19" s="251"/>
      <c r="R19" s="251"/>
      <c r="T19" s="251"/>
      <c r="U19" s="146">
        <v>2</v>
      </c>
      <c r="V19" s="255" t="s">
        <v>11</v>
      </c>
      <c r="W19" s="146">
        <f t="shared" si="0"/>
        <v>0.171428571428571</v>
      </c>
      <c r="X19" s="146">
        <f t="shared" si="1"/>
        <v>0.285714285714286</v>
      </c>
      <c r="Y19" s="251"/>
      <c r="Z19" s="251"/>
      <c r="AA19" s="251"/>
      <c r="AB19" s="251"/>
    </row>
    <row r="20" s="176" customFormat="1" spans="1:28">
      <c r="A20" s="146">
        <v>16</v>
      </c>
      <c r="B20" s="146">
        <v>1.2</v>
      </c>
      <c r="C20" s="254" t="s">
        <v>86</v>
      </c>
      <c r="D20" s="255" t="s">
        <v>138</v>
      </c>
      <c r="E20" s="255">
        <v>120</v>
      </c>
      <c r="F20" s="186">
        <v>300</v>
      </c>
      <c r="G20" s="186"/>
      <c r="H20" s="186"/>
      <c r="I20" s="186"/>
      <c r="J20" s="265">
        <v>1381.22448979592</v>
      </c>
      <c r="K20" s="146">
        <v>200</v>
      </c>
      <c r="L20" s="146">
        <v>300</v>
      </c>
      <c r="M20" s="146"/>
      <c r="N20" s="266">
        <v>1881.22448979592</v>
      </c>
      <c r="O20" s="266">
        <v>2557.4693877551</v>
      </c>
      <c r="P20" s="266">
        <v>1332.0311636363</v>
      </c>
      <c r="Q20" s="251"/>
      <c r="R20" s="251"/>
      <c r="T20" s="251"/>
      <c r="U20" s="146">
        <v>2</v>
      </c>
      <c r="V20" s="255" t="s">
        <v>138</v>
      </c>
      <c r="W20" s="146">
        <f t="shared" si="0"/>
        <v>0.171428571428571</v>
      </c>
      <c r="X20" s="146">
        <f t="shared" si="1"/>
        <v>0.285714285714286</v>
      </c>
      <c r="Y20" s="251"/>
      <c r="Z20" s="251"/>
      <c r="AA20" s="251"/>
      <c r="AB20" s="251"/>
    </row>
    <row r="21" s="176" customFormat="1" spans="1:28">
      <c r="A21" s="146">
        <v>17</v>
      </c>
      <c r="B21" s="146">
        <v>1.2</v>
      </c>
      <c r="C21" s="254" t="s">
        <v>86</v>
      </c>
      <c r="D21" s="255" t="s">
        <v>114</v>
      </c>
      <c r="E21" s="255">
        <v>120</v>
      </c>
      <c r="F21" s="186">
        <v>300</v>
      </c>
      <c r="G21" s="186"/>
      <c r="H21" s="186"/>
      <c r="I21" s="186"/>
      <c r="J21" s="265">
        <v>690.612244897959</v>
      </c>
      <c r="K21" s="146">
        <v>200</v>
      </c>
      <c r="L21" s="146">
        <v>300</v>
      </c>
      <c r="M21" s="146"/>
      <c r="N21" s="266">
        <v>1190.61224489796</v>
      </c>
      <c r="O21" s="266">
        <v>1728.73469387755</v>
      </c>
      <c r="P21" s="266">
        <v>900.393372029938</v>
      </c>
      <c r="Q21" s="251"/>
      <c r="R21" s="251"/>
      <c r="T21" s="251"/>
      <c r="U21" s="146">
        <v>1</v>
      </c>
      <c r="V21" s="255" t="s">
        <v>114</v>
      </c>
      <c r="W21" s="146">
        <f t="shared" si="0"/>
        <v>0.171428571428571</v>
      </c>
      <c r="X21" s="146">
        <f t="shared" si="1"/>
        <v>0.142857142857143</v>
      </c>
      <c r="Y21" s="251"/>
      <c r="Z21" s="251"/>
      <c r="AA21" s="251"/>
      <c r="AB21" s="251"/>
    </row>
    <row r="22" s="176" customFormat="1" spans="1:28">
      <c r="A22" s="146">
        <v>18</v>
      </c>
      <c r="B22" s="146">
        <v>1</v>
      </c>
      <c r="C22" s="256" t="s">
        <v>125</v>
      </c>
      <c r="D22" s="255" t="s">
        <v>18</v>
      </c>
      <c r="E22" s="255">
        <v>100</v>
      </c>
      <c r="F22" s="186">
        <v>300</v>
      </c>
      <c r="G22" s="186"/>
      <c r="H22" s="186"/>
      <c r="I22" s="186"/>
      <c r="J22" s="265">
        <v>1151.02040816327</v>
      </c>
      <c r="K22" s="146">
        <v>200</v>
      </c>
      <c r="L22" s="146">
        <v>200</v>
      </c>
      <c r="M22" s="146"/>
      <c r="N22" s="266">
        <v>1551.02040816327</v>
      </c>
      <c r="O22" s="266">
        <v>1851.02040816327</v>
      </c>
      <c r="P22" s="266">
        <v>964.084606449398</v>
      </c>
      <c r="Q22" s="251"/>
      <c r="R22" s="251"/>
      <c r="T22" s="251"/>
      <c r="U22" s="146">
        <v>2</v>
      </c>
      <c r="V22" s="255" t="s">
        <v>18</v>
      </c>
      <c r="W22" s="146">
        <f t="shared" si="0"/>
        <v>0.142857142857143</v>
      </c>
      <c r="X22" s="146">
        <f t="shared" si="1"/>
        <v>0.285714285714286</v>
      </c>
      <c r="Y22" s="251"/>
      <c r="Z22" s="251"/>
      <c r="AA22" s="251"/>
      <c r="AB22" s="251"/>
    </row>
    <row r="23" s="176" customFormat="1" spans="1:28">
      <c r="A23" s="146">
        <v>19</v>
      </c>
      <c r="B23" s="146">
        <v>1</v>
      </c>
      <c r="C23" s="256" t="s">
        <v>125</v>
      </c>
      <c r="D23" s="255" t="s">
        <v>22</v>
      </c>
      <c r="E23" s="255">
        <v>100</v>
      </c>
      <c r="F23" s="186">
        <v>300</v>
      </c>
      <c r="G23" s="186"/>
      <c r="H23" s="186"/>
      <c r="I23" s="186"/>
      <c r="J23" s="265">
        <v>1151.02040816327</v>
      </c>
      <c r="K23" s="146">
        <v>200</v>
      </c>
      <c r="L23" s="146">
        <v>200</v>
      </c>
      <c r="M23" s="146"/>
      <c r="N23" s="266">
        <v>1551.02040816327</v>
      </c>
      <c r="O23" s="266">
        <v>1851.02040816327</v>
      </c>
      <c r="P23" s="266">
        <v>964.084606449398</v>
      </c>
      <c r="Q23" s="251"/>
      <c r="R23" s="251"/>
      <c r="T23" s="251"/>
      <c r="U23" s="146">
        <v>2</v>
      </c>
      <c r="V23" s="255" t="s">
        <v>22</v>
      </c>
      <c r="W23" s="146">
        <f t="shared" si="0"/>
        <v>0.142857142857143</v>
      </c>
      <c r="X23" s="146">
        <f t="shared" si="1"/>
        <v>0.285714285714286</v>
      </c>
      <c r="Y23" s="251"/>
      <c r="Z23" s="251"/>
      <c r="AA23" s="251"/>
      <c r="AB23" s="251"/>
    </row>
    <row r="24" s="176" customFormat="1" spans="1:28">
      <c r="A24" s="146">
        <v>20</v>
      </c>
      <c r="B24" s="146">
        <v>1</v>
      </c>
      <c r="C24" s="256" t="s">
        <v>125</v>
      </c>
      <c r="D24" s="255" t="s">
        <v>20</v>
      </c>
      <c r="E24" s="255">
        <v>100</v>
      </c>
      <c r="F24" s="186">
        <v>300</v>
      </c>
      <c r="G24" s="186"/>
      <c r="H24" s="186"/>
      <c r="I24" s="186"/>
      <c r="J24" s="265">
        <v>1151.02040816327</v>
      </c>
      <c r="K24" s="146">
        <v>200</v>
      </c>
      <c r="L24" s="146">
        <v>200</v>
      </c>
      <c r="M24" s="146"/>
      <c r="N24" s="266">
        <v>1551.02040816327</v>
      </c>
      <c r="O24" s="266">
        <v>1851.02040816327</v>
      </c>
      <c r="P24" s="266">
        <v>964.084606449398</v>
      </c>
      <c r="Q24" s="251"/>
      <c r="R24" s="251"/>
      <c r="T24" s="251"/>
      <c r="U24" s="146">
        <v>2</v>
      </c>
      <c r="V24" s="255" t="s">
        <v>20</v>
      </c>
      <c r="W24" s="146">
        <f t="shared" si="0"/>
        <v>0.142857142857143</v>
      </c>
      <c r="X24" s="146">
        <f t="shared" si="1"/>
        <v>0.285714285714286</v>
      </c>
      <c r="Y24" s="251"/>
      <c r="Z24" s="251"/>
      <c r="AA24" s="251"/>
      <c r="AB24" s="251"/>
    </row>
    <row r="25" s="176" customFormat="1" spans="1:28">
      <c r="A25" s="146">
        <v>21</v>
      </c>
      <c r="B25" s="146">
        <v>1</v>
      </c>
      <c r="C25" s="256" t="s">
        <v>125</v>
      </c>
      <c r="D25" s="255" t="s">
        <v>23</v>
      </c>
      <c r="E25" s="255">
        <v>100</v>
      </c>
      <c r="F25" s="186">
        <v>300</v>
      </c>
      <c r="G25" s="186"/>
      <c r="H25" s="186"/>
      <c r="I25" s="186"/>
      <c r="J25" s="265">
        <v>575.510204081633</v>
      </c>
      <c r="K25" s="146">
        <v>200</v>
      </c>
      <c r="L25" s="146">
        <v>200</v>
      </c>
      <c r="M25" s="146"/>
      <c r="N25" s="266">
        <v>975.510204081633</v>
      </c>
      <c r="O25" s="266">
        <v>1275.51020408163</v>
      </c>
      <c r="P25" s="266">
        <v>664.336140056089</v>
      </c>
      <c r="Q25" s="251"/>
      <c r="R25" s="251"/>
      <c r="T25" s="251"/>
      <c r="U25" s="146">
        <v>1</v>
      </c>
      <c r="V25" s="255" t="s">
        <v>23</v>
      </c>
      <c r="W25" s="146">
        <f t="shared" si="0"/>
        <v>0.142857142857143</v>
      </c>
      <c r="X25" s="146">
        <f t="shared" si="1"/>
        <v>0.142857142857143</v>
      </c>
      <c r="Y25" s="251"/>
      <c r="Z25" s="251"/>
      <c r="AA25" s="251"/>
      <c r="AB25" s="251"/>
    </row>
    <row r="26" s="176" customFormat="1" spans="1:28">
      <c r="A26" s="146">
        <v>22</v>
      </c>
      <c r="B26" s="146">
        <v>1</v>
      </c>
      <c r="C26" s="256" t="s">
        <v>141</v>
      </c>
      <c r="D26" s="255" t="s">
        <v>28</v>
      </c>
      <c r="E26" s="255">
        <v>100</v>
      </c>
      <c r="F26" s="186">
        <v>300</v>
      </c>
      <c r="G26" s="186"/>
      <c r="H26" s="186"/>
      <c r="I26" s="186"/>
      <c r="J26" s="265">
        <v>575.510204081633</v>
      </c>
      <c r="K26" s="146">
        <v>200</v>
      </c>
      <c r="L26" s="146">
        <v>0</v>
      </c>
      <c r="M26" s="146"/>
      <c r="N26" s="266">
        <v>775.510204081633</v>
      </c>
      <c r="O26" s="266">
        <v>1075.51020408163</v>
      </c>
      <c r="P26" s="266">
        <v>560.168233295294</v>
      </c>
      <c r="Q26" s="251"/>
      <c r="R26" s="251"/>
      <c r="T26" s="251"/>
      <c r="U26" s="146">
        <v>1</v>
      </c>
      <c r="V26" s="255" t="s">
        <v>28</v>
      </c>
      <c r="W26" s="146">
        <f t="shared" si="0"/>
        <v>0.142857142857143</v>
      </c>
      <c r="X26" s="146">
        <f t="shared" si="1"/>
        <v>0.142857142857143</v>
      </c>
      <c r="Y26" s="251"/>
      <c r="Z26" s="251"/>
      <c r="AA26" s="251"/>
      <c r="AB26" s="251"/>
    </row>
    <row r="27" s="176" customFormat="1" spans="1:28">
      <c r="A27" s="146">
        <v>23</v>
      </c>
      <c r="B27" s="146">
        <v>1</v>
      </c>
      <c r="C27" s="256" t="s">
        <v>141</v>
      </c>
      <c r="D27" s="255" t="s">
        <v>31</v>
      </c>
      <c r="E27" s="255">
        <v>100</v>
      </c>
      <c r="F27" s="186">
        <v>300</v>
      </c>
      <c r="G27" s="186"/>
      <c r="H27" s="186"/>
      <c r="I27" s="186"/>
      <c r="J27" s="265">
        <v>1151.02040816327</v>
      </c>
      <c r="K27" s="146">
        <v>200</v>
      </c>
      <c r="L27" s="146">
        <v>0</v>
      </c>
      <c r="M27" s="146"/>
      <c r="N27" s="266">
        <v>1351.02040816327</v>
      </c>
      <c r="O27" s="266">
        <v>1651.02040816327</v>
      </c>
      <c r="P27" s="266">
        <v>859.916699688603</v>
      </c>
      <c r="Q27" s="251"/>
      <c r="R27" s="251"/>
      <c r="T27" s="251"/>
      <c r="U27" s="146">
        <v>2</v>
      </c>
      <c r="V27" s="255" t="s">
        <v>31</v>
      </c>
      <c r="W27" s="146">
        <f t="shared" si="0"/>
        <v>0.142857142857143</v>
      </c>
      <c r="X27" s="146">
        <f t="shared" si="1"/>
        <v>0.285714285714286</v>
      </c>
      <c r="Y27" s="251"/>
      <c r="Z27" s="251"/>
      <c r="AA27" s="251"/>
      <c r="AB27" s="251"/>
    </row>
    <row r="28" s="176" customFormat="1" spans="1:28">
      <c r="A28" s="146">
        <v>24</v>
      </c>
      <c r="B28" s="146">
        <v>1</v>
      </c>
      <c r="C28" s="256" t="s">
        <v>141</v>
      </c>
      <c r="D28" s="255" t="s">
        <v>34</v>
      </c>
      <c r="E28" s="255">
        <v>100</v>
      </c>
      <c r="F28" s="186">
        <v>300</v>
      </c>
      <c r="G28" s="186"/>
      <c r="H28" s="186"/>
      <c r="I28" s="186"/>
      <c r="J28" s="265">
        <v>575.510204081633</v>
      </c>
      <c r="K28" s="146">
        <v>200</v>
      </c>
      <c r="L28" s="146">
        <v>0</v>
      </c>
      <c r="M28" s="146"/>
      <c r="N28" s="266">
        <v>775.510204081633</v>
      </c>
      <c r="O28" s="266">
        <v>1075.51020408163</v>
      </c>
      <c r="P28" s="266">
        <v>560.168233295294</v>
      </c>
      <c r="Q28" s="251"/>
      <c r="R28" s="251"/>
      <c r="T28" s="251"/>
      <c r="U28" s="146">
        <v>1</v>
      </c>
      <c r="V28" s="255" t="s">
        <v>34</v>
      </c>
      <c r="W28" s="146">
        <f t="shared" si="0"/>
        <v>0.142857142857143</v>
      </c>
      <c r="X28" s="146">
        <f t="shared" si="1"/>
        <v>0.142857142857143</v>
      </c>
      <c r="Y28" s="251"/>
      <c r="Z28" s="251"/>
      <c r="AA28" s="251"/>
      <c r="AB28" s="251"/>
    </row>
    <row r="29" s="176" customFormat="1" spans="1:28">
      <c r="A29" s="146">
        <v>25</v>
      </c>
      <c r="B29" s="146">
        <v>1</v>
      </c>
      <c r="C29" s="256" t="s">
        <v>141</v>
      </c>
      <c r="D29" s="255" t="s">
        <v>32</v>
      </c>
      <c r="E29" s="255">
        <v>100</v>
      </c>
      <c r="F29" s="186">
        <v>300</v>
      </c>
      <c r="G29" s="186"/>
      <c r="H29" s="186"/>
      <c r="I29" s="186"/>
      <c r="J29" s="265">
        <v>1151.02040816327</v>
      </c>
      <c r="K29" s="146">
        <v>200</v>
      </c>
      <c r="L29" s="146">
        <v>0</v>
      </c>
      <c r="M29" s="146"/>
      <c r="N29" s="266">
        <v>1351.02040816327</v>
      </c>
      <c r="O29" s="266">
        <v>1651.02040816327</v>
      </c>
      <c r="P29" s="266">
        <v>859.916699688603</v>
      </c>
      <c r="Q29" s="251"/>
      <c r="R29" s="251"/>
      <c r="T29" s="251"/>
      <c r="U29" s="146">
        <v>2</v>
      </c>
      <c r="V29" s="255" t="s">
        <v>32</v>
      </c>
      <c r="W29" s="146">
        <f t="shared" si="0"/>
        <v>0.142857142857143</v>
      </c>
      <c r="X29" s="146">
        <f t="shared" si="1"/>
        <v>0.285714285714286</v>
      </c>
      <c r="Y29" s="251"/>
      <c r="Z29" s="251"/>
      <c r="AA29" s="251"/>
      <c r="AB29" s="251"/>
    </row>
    <row r="30" s="176" customFormat="1" spans="1:28">
      <c r="A30" s="146">
        <v>26</v>
      </c>
      <c r="B30" s="146">
        <v>1</v>
      </c>
      <c r="C30" s="256" t="s">
        <v>141</v>
      </c>
      <c r="D30" s="255" t="s">
        <v>33</v>
      </c>
      <c r="E30" s="255">
        <v>100</v>
      </c>
      <c r="F30" s="186">
        <v>300</v>
      </c>
      <c r="G30" s="186"/>
      <c r="H30" s="186"/>
      <c r="I30" s="186"/>
      <c r="J30" s="265">
        <v>575.510204081633</v>
      </c>
      <c r="K30" s="146">
        <v>200</v>
      </c>
      <c r="L30" s="146">
        <v>0</v>
      </c>
      <c r="M30" s="146"/>
      <c r="N30" s="266">
        <v>775.510204081633</v>
      </c>
      <c r="O30" s="266">
        <v>1075.51020408163</v>
      </c>
      <c r="P30" s="266">
        <v>560.168233295294</v>
      </c>
      <c r="Q30" s="251"/>
      <c r="R30" s="251"/>
      <c r="T30" s="251"/>
      <c r="U30" s="146">
        <v>1</v>
      </c>
      <c r="V30" s="255" t="s">
        <v>33</v>
      </c>
      <c r="W30" s="146">
        <f t="shared" si="0"/>
        <v>0.142857142857143</v>
      </c>
      <c r="X30" s="146">
        <f t="shared" si="1"/>
        <v>0.142857142857143</v>
      </c>
      <c r="Y30" s="251"/>
      <c r="Z30" s="251"/>
      <c r="AA30" s="251"/>
      <c r="AB30" s="251"/>
    </row>
    <row r="31" s="176" customFormat="1" spans="1:28">
      <c r="A31" s="146">
        <v>27</v>
      </c>
      <c r="B31" s="146">
        <v>0.4</v>
      </c>
      <c r="C31" s="256" t="s">
        <v>236</v>
      </c>
      <c r="D31" s="255" t="s">
        <v>131</v>
      </c>
      <c r="E31" s="255">
        <v>40</v>
      </c>
      <c r="F31" s="186">
        <v>300</v>
      </c>
      <c r="G31" s="186"/>
      <c r="H31" s="186"/>
      <c r="I31" s="186"/>
      <c r="J31" s="265">
        <v>460.408163265306</v>
      </c>
      <c r="K31" s="146">
        <v>200</v>
      </c>
      <c r="L31" s="146">
        <v>0</v>
      </c>
      <c r="M31" s="146">
        <v>500</v>
      </c>
      <c r="N31" s="266">
        <v>1160.40816326531</v>
      </c>
      <c r="O31" s="266">
        <v>764.163265306122</v>
      </c>
      <c r="P31" s="266">
        <v>398.006438852163</v>
      </c>
      <c r="Q31" s="251"/>
      <c r="R31" s="251"/>
      <c r="T31" s="251"/>
      <c r="U31" s="146">
        <v>2</v>
      </c>
      <c r="V31" s="255" t="s">
        <v>131</v>
      </c>
      <c r="W31" s="146">
        <f t="shared" si="0"/>
        <v>0.0571428571428571</v>
      </c>
      <c r="X31" s="146">
        <f t="shared" si="1"/>
        <v>0.285714285714286</v>
      </c>
      <c r="Y31" s="251"/>
      <c r="Z31" s="251"/>
      <c r="AA31" s="251"/>
      <c r="AB31" s="251"/>
    </row>
    <row r="32" s="176" customFormat="1" spans="1:28">
      <c r="A32" s="146">
        <v>28</v>
      </c>
      <c r="B32" s="146">
        <v>0.4</v>
      </c>
      <c r="C32" s="256" t="s">
        <v>236</v>
      </c>
      <c r="D32" s="255" t="s">
        <v>58</v>
      </c>
      <c r="E32" s="255">
        <v>40</v>
      </c>
      <c r="F32" s="186">
        <v>300</v>
      </c>
      <c r="G32" s="186"/>
      <c r="H32" s="186"/>
      <c r="I32" s="186"/>
      <c r="J32" s="265">
        <v>460.408163265306</v>
      </c>
      <c r="K32" s="146">
        <v>200</v>
      </c>
      <c r="L32" s="146">
        <v>0</v>
      </c>
      <c r="M32" s="146">
        <v>500</v>
      </c>
      <c r="N32" s="266">
        <v>1160.40816326531</v>
      </c>
      <c r="O32" s="266">
        <v>764.163265306122</v>
      </c>
      <c r="P32" s="266">
        <v>398.006438852163</v>
      </c>
      <c r="Q32" s="251"/>
      <c r="R32" s="251"/>
      <c r="T32" s="251"/>
      <c r="U32" s="146">
        <v>2</v>
      </c>
      <c r="V32" s="255" t="s">
        <v>58</v>
      </c>
      <c r="W32" s="146">
        <f t="shared" si="0"/>
        <v>0.0571428571428571</v>
      </c>
      <c r="X32" s="146">
        <f t="shared" si="1"/>
        <v>0.285714285714286</v>
      </c>
      <c r="Y32" s="251"/>
      <c r="Z32" s="251"/>
      <c r="AA32" s="251"/>
      <c r="AB32" s="251"/>
    </row>
    <row r="33" s="176" customFormat="1" spans="1:28">
      <c r="A33" s="146">
        <v>29</v>
      </c>
      <c r="B33" s="146">
        <v>0.4</v>
      </c>
      <c r="C33" s="256" t="s">
        <v>236</v>
      </c>
      <c r="D33" s="255" t="s">
        <v>15</v>
      </c>
      <c r="E33" s="255">
        <v>40</v>
      </c>
      <c r="F33" s="186">
        <v>300</v>
      </c>
      <c r="G33" s="186"/>
      <c r="H33" s="186"/>
      <c r="I33" s="186"/>
      <c r="J33" s="265">
        <v>230.204081632653</v>
      </c>
      <c r="K33" s="146">
        <v>200</v>
      </c>
      <c r="L33" s="146">
        <v>0</v>
      </c>
      <c r="M33" s="146">
        <v>500</v>
      </c>
      <c r="N33" s="266">
        <v>930.204081632653</v>
      </c>
      <c r="O33" s="266">
        <v>672.081632653061</v>
      </c>
      <c r="P33" s="266">
        <v>350.046684229234</v>
      </c>
      <c r="Q33" s="251"/>
      <c r="R33" s="251"/>
      <c r="T33" s="251"/>
      <c r="U33" s="146">
        <v>1</v>
      </c>
      <c r="V33" s="255" t="s">
        <v>15</v>
      </c>
      <c r="W33" s="146">
        <f t="shared" si="0"/>
        <v>0.0571428571428571</v>
      </c>
      <c r="X33" s="146">
        <f t="shared" si="1"/>
        <v>0.142857142857143</v>
      </c>
      <c r="Y33" s="251"/>
      <c r="Z33" s="251"/>
      <c r="AA33" s="251"/>
      <c r="AB33" s="251"/>
    </row>
    <row r="34" s="176" customFormat="1" spans="1:28">
      <c r="A34" s="146">
        <v>30</v>
      </c>
      <c r="B34" s="146">
        <v>0.4</v>
      </c>
      <c r="C34" s="256" t="s">
        <v>236</v>
      </c>
      <c r="D34" s="255" t="s">
        <v>139</v>
      </c>
      <c r="E34" s="255">
        <v>40</v>
      </c>
      <c r="F34" s="186">
        <v>300</v>
      </c>
      <c r="G34" s="186"/>
      <c r="H34" s="186"/>
      <c r="I34" s="186"/>
      <c r="J34" s="265">
        <v>460.408163265306</v>
      </c>
      <c r="K34" s="146">
        <v>200</v>
      </c>
      <c r="L34" s="146">
        <v>0</v>
      </c>
      <c r="M34" s="146">
        <v>500</v>
      </c>
      <c r="N34" s="266">
        <v>1160.40816326531</v>
      </c>
      <c r="O34" s="266">
        <v>764.163265306122</v>
      </c>
      <c r="P34" s="266">
        <v>398.006438852163</v>
      </c>
      <c r="Q34" s="251"/>
      <c r="R34" s="251"/>
      <c r="T34" s="251"/>
      <c r="U34" s="146">
        <v>2</v>
      </c>
      <c r="V34" s="255" t="s">
        <v>139</v>
      </c>
      <c r="W34" s="146">
        <f t="shared" si="0"/>
        <v>0.0571428571428571</v>
      </c>
      <c r="X34" s="146">
        <f t="shared" si="1"/>
        <v>0.285714285714286</v>
      </c>
      <c r="Y34" s="251"/>
      <c r="Z34" s="251"/>
      <c r="AA34" s="251"/>
      <c r="AB34" s="251"/>
    </row>
    <row r="35" s="176" customFormat="1" spans="1:28">
      <c r="A35" s="146">
        <v>31</v>
      </c>
      <c r="B35" s="146"/>
      <c r="C35" s="256" t="s">
        <v>237</v>
      </c>
      <c r="D35" s="255" t="s">
        <v>122</v>
      </c>
      <c r="E35" s="255"/>
      <c r="F35" s="186"/>
      <c r="G35" s="186"/>
      <c r="H35" s="186"/>
      <c r="I35" s="186"/>
      <c r="J35" s="265">
        <v>0</v>
      </c>
      <c r="K35" s="146"/>
      <c r="L35" s="146">
        <v>0</v>
      </c>
      <c r="M35" s="146"/>
      <c r="N35" s="266">
        <v>0</v>
      </c>
      <c r="O35" s="266">
        <v>0</v>
      </c>
      <c r="P35" s="266">
        <v>0</v>
      </c>
      <c r="Q35" s="251"/>
      <c r="R35" s="251"/>
      <c r="T35" s="251"/>
      <c r="U35" s="146">
        <v>5</v>
      </c>
      <c r="V35" s="255" t="s">
        <v>122</v>
      </c>
      <c r="W35" s="146">
        <f t="shared" si="0"/>
        <v>0</v>
      </c>
      <c r="X35" s="146">
        <f t="shared" si="1"/>
        <v>0.714285714285714</v>
      </c>
      <c r="Y35" s="251"/>
      <c r="Z35" s="251"/>
      <c r="AA35" s="251"/>
      <c r="AB35" s="251"/>
    </row>
    <row r="36" s="176" customFormat="1" spans="1:28">
      <c r="A36" s="146">
        <v>32</v>
      </c>
      <c r="B36" s="146"/>
      <c r="C36" s="256" t="s">
        <v>237</v>
      </c>
      <c r="D36" s="255" t="s">
        <v>98</v>
      </c>
      <c r="E36" s="255"/>
      <c r="F36" s="186"/>
      <c r="G36" s="186"/>
      <c r="H36" s="186"/>
      <c r="I36" s="186"/>
      <c r="J36" s="265">
        <v>0</v>
      </c>
      <c r="K36" s="146"/>
      <c r="L36" s="146">
        <v>0</v>
      </c>
      <c r="M36" s="146"/>
      <c r="N36" s="266">
        <v>0</v>
      </c>
      <c r="O36" s="266">
        <v>0</v>
      </c>
      <c r="P36" s="266">
        <v>0</v>
      </c>
      <c r="Q36" s="251"/>
      <c r="R36" s="251"/>
      <c r="T36" s="251"/>
      <c r="U36" s="146">
        <v>2</v>
      </c>
      <c r="V36" s="255" t="s">
        <v>98</v>
      </c>
      <c r="W36" s="146">
        <f t="shared" si="0"/>
        <v>0</v>
      </c>
      <c r="X36" s="146">
        <f t="shared" si="1"/>
        <v>0.285714285714286</v>
      </c>
      <c r="Y36" s="251"/>
      <c r="Z36" s="251"/>
      <c r="AA36" s="251"/>
      <c r="AB36" s="251"/>
    </row>
    <row r="37" s="176" customFormat="1" spans="1:28">
      <c r="A37" s="146">
        <v>33</v>
      </c>
      <c r="B37" s="146"/>
      <c r="C37" s="254" t="s">
        <v>238</v>
      </c>
      <c r="D37" s="255" t="s">
        <v>104</v>
      </c>
      <c r="E37" s="255"/>
      <c r="F37" s="186"/>
      <c r="G37" s="186"/>
      <c r="H37" s="186"/>
      <c r="I37" s="186"/>
      <c r="J37" s="265">
        <v>0</v>
      </c>
      <c r="K37" s="146"/>
      <c r="L37" s="146">
        <v>0</v>
      </c>
      <c r="M37" s="146"/>
      <c r="N37" s="266">
        <v>0</v>
      </c>
      <c r="O37" s="266">
        <v>0</v>
      </c>
      <c r="P37" s="266">
        <v>0</v>
      </c>
      <c r="Q37" s="251"/>
      <c r="R37" s="251"/>
      <c r="T37" s="251"/>
      <c r="U37" s="146">
        <v>2</v>
      </c>
      <c r="V37" s="255" t="s">
        <v>104</v>
      </c>
      <c r="W37" s="146">
        <f t="shared" si="0"/>
        <v>0</v>
      </c>
      <c r="X37" s="146">
        <f t="shared" si="1"/>
        <v>0.285714285714286</v>
      </c>
      <c r="Y37" s="251"/>
      <c r="Z37" s="251"/>
      <c r="AA37" s="251"/>
      <c r="AB37" s="251"/>
    </row>
    <row r="38" s="176" customFormat="1" spans="1:28">
      <c r="A38" s="146">
        <v>34</v>
      </c>
      <c r="B38" s="146"/>
      <c r="C38" s="254" t="s">
        <v>238</v>
      </c>
      <c r="D38" s="255" t="s">
        <v>109</v>
      </c>
      <c r="E38" s="255"/>
      <c r="F38" s="186"/>
      <c r="G38" s="186"/>
      <c r="H38" s="186"/>
      <c r="I38" s="186"/>
      <c r="J38" s="265">
        <v>0</v>
      </c>
      <c r="K38" s="146"/>
      <c r="L38" s="146">
        <v>0</v>
      </c>
      <c r="M38" s="146"/>
      <c r="N38" s="266">
        <v>0</v>
      </c>
      <c r="O38" s="266">
        <v>0</v>
      </c>
      <c r="P38" s="266">
        <v>0</v>
      </c>
      <c r="Q38" s="251"/>
      <c r="R38" s="251"/>
      <c r="S38" s="251"/>
      <c r="T38" s="251"/>
      <c r="U38" s="146">
        <v>5</v>
      </c>
      <c r="V38" s="255" t="s">
        <v>109</v>
      </c>
      <c r="W38" s="146">
        <f t="shared" si="0"/>
        <v>0</v>
      </c>
      <c r="X38" s="146">
        <f t="shared" si="1"/>
        <v>0.714285714285714</v>
      </c>
      <c r="Y38" s="251"/>
      <c r="Z38" s="251"/>
      <c r="AA38" s="251"/>
      <c r="AB38" s="251"/>
    </row>
    <row r="39" s="176" customFormat="1" ht="14.25" spans="1:28">
      <c r="A39" s="146"/>
      <c r="B39" s="146"/>
      <c r="C39" s="186" t="s">
        <v>39</v>
      </c>
      <c r="D39" s="90"/>
      <c r="E39" s="90"/>
      <c r="F39" s="186"/>
      <c r="G39" s="186"/>
      <c r="H39" s="186"/>
      <c r="I39" s="186"/>
      <c r="J39" s="186"/>
      <c r="K39" s="146"/>
      <c r="L39" s="146"/>
      <c r="M39" s="146"/>
      <c r="N39" s="146"/>
      <c r="O39" s="267">
        <f>SUM(O5:O38)</f>
        <v>47999.4285714286</v>
      </c>
      <c r="P39" s="146">
        <f>SUM(P5:P38)</f>
        <v>25000</v>
      </c>
      <c r="Q39" s="251"/>
      <c r="R39" s="251"/>
      <c r="S39" s="251"/>
      <c r="T39" s="251"/>
      <c r="U39" s="251"/>
      <c r="V39" s="251"/>
      <c r="W39" s="251"/>
      <c r="X39" s="251"/>
      <c r="Y39" s="251"/>
      <c r="Z39" s="251"/>
      <c r="AA39" s="251"/>
      <c r="AB39" s="251"/>
    </row>
    <row r="40" s="176" customFormat="1" ht="14.25" spans="1:28">
      <c r="A40" s="251"/>
      <c r="B40" s="251"/>
      <c r="D40" s="85"/>
      <c r="E40" s="257"/>
      <c r="K40" s="251"/>
      <c r="L40" s="251"/>
      <c r="M40" s="251"/>
      <c r="N40" s="251"/>
      <c r="O40" s="197">
        <f>P39</f>
        <v>25000</v>
      </c>
      <c r="P40" s="197"/>
      <c r="Q40" s="251"/>
      <c r="R40" s="251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</row>
    <row r="41" s="176" customFormat="1" ht="14.25" spans="1:28">
      <c r="A41" s="251"/>
      <c r="B41" s="251"/>
      <c r="D41" s="85"/>
      <c r="E41" s="257"/>
      <c r="K41" s="251"/>
      <c r="L41" s="212" t="s">
        <v>205</v>
      </c>
      <c r="M41" s="251"/>
      <c r="N41" s="251"/>
      <c r="O41" s="197"/>
      <c r="P41" s="197"/>
      <c r="Q41" s="251"/>
      <c r="R41" s="251"/>
      <c r="S41" s="251"/>
      <c r="T41" s="251"/>
      <c r="U41" s="251"/>
      <c r="V41" s="251"/>
      <c r="W41" s="251"/>
      <c r="X41" s="251"/>
      <c r="Y41" s="251"/>
      <c r="Z41" s="251"/>
      <c r="AA41" s="251"/>
      <c r="AB41" s="251"/>
    </row>
    <row r="42" s="176" customFormat="1" ht="14.25" spans="1:28">
      <c r="A42" s="251"/>
      <c r="B42" s="251"/>
      <c r="C42" s="251" t="s">
        <v>239</v>
      </c>
      <c r="D42" s="85"/>
      <c r="E42" s="257"/>
      <c r="K42" s="251"/>
      <c r="L42" s="251"/>
      <c r="M42" s="251"/>
      <c r="N42" s="251"/>
      <c r="O42" s="251"/>
      <c r="P42" s="251"/>
      <c r="Q42" s="251"/>
      <c r="R42" s="251"/>
      <c r="S42" s="251"/>
      <c r="T42" s="251"/>
      <c r="U42" s="251"/>
      <c r="V42" s="251"/>
      <c r="W42" s="251"/>
      <c r="X42" s="251"/>
      <c r="Y42" s="251"/>
      <c r="Z42" s="251"/>
      <c r="AA42" s="251"/>
      <c r="AB42" s="251"/>
    </row>
    <row r="43" s="176" customFormat="1" ht="14.25" spans="1:28">
      <c r="A43" s="251"/>
      <c r="B43" s="251"/>
      <c r="C43" s="176" t="s">
        <v>240</v>
      </c>
      <c r="D43" s="85" t="s">
        <v>3</v>
      </c>
      <c r="E43" s="257" t="s">
        <v>105</v>
      </c>
      <c r="K43" s="251"/>
      <c r="L43" s="251"/>
      <c r="M43" s="251"/>
      <c r="N43" s="251"/>
      <c r="O43" s="251"/>
      <c r="P43" s="251"/>
      <c r="Q43" s="251"/>
      <c r="R43" s="251"/>
      <c r="S43" s="251"/>
      <c r="T43" s="251"/>
      <c r="U43" s="251"/>
      <c r="V43" s="251"/>
      <c r="W43" s="251"/>
      <c r="X43" s="251"/>
      <c r="Y43" s="251"/>
      <c r="Z43" s="251"/>
      <c r="AA43" s="251"/>
      <c r="AB43" s="251"/>
    </row>
    <row r="44" s="176" customFormat="1" spans="1:28">
      <c r="A44" s="251"/>
      <c r="B44" s="251"/>
      <c r="C44" s="186" t="s">
        <v>241</v>
      </c>
      <c r="D44" s="258" t="s">
        <v>140</v>
      </c>
      <c r="E44" s="186">
        <v>100</v>
      </c>
      <c r="F44" s="186">
        <v>100</v>
      </c>
      <c r="G44" s="186"/>
      <c r="H44" s="186"/>
      <c r="I44" s="186"/>
      <c r="J44" s="186"/>
      <c r="K44" s="146"/>
      <c r="L44" s="146"/>
      <c r="M44" s="146"/>
      <c r="N44" s="146"/>
      <c r="O44" s="146"/>
      <c r="P44" s="268">
        <v>100</v>
      </c>
      <c r="Q44" s="251"/>
      <c r="R44" s="251"/>
      <c r="S44" s="251"/>
      <c r="T44" s="251"/>
      <c r="U44" s="251"/>
      <c r="V44" s="251"/>
      <c r="W44" s="251"/>
      <c r="X44" s="251"/>
      <c r="Y44" s="251"/>
      <c r="Z44" s="251"/>
      <c r="AA44" s="251"/>
      <c r="AB44" s="251"/>
    </row>
    <row r="45" s="176" customFormat="1" spans="1:28">
      <c r="A45" s="251"/>
      <c r="B45" s="251"/>
      <c r="C45" s="186" t="s">
        <v>241</v>
      </c>
      <c r="D45" s="259" t="s">
        <v>29</v>
      </c>
      <c r="E45" s="186">
        <v>100</v>
      </c>
      <c r="F45" s="186">
        <v>100</v>
      </c>
      <c r="G45" s="186"/>
      <c r="H45" s="186"/>
      <c r="I45" s="186"/>
      <c r="J45" s="186"/>
      <c r="K45" s="146"/>
      <c r="L45" s="146"/>
      <c r="M45" s="146"/>
      <c r="N45" s="146"/>
      <c r="O45" s="146"/>
      <c r="P45" s="268">
        <v>100</v>
      </c>
      <c r="Q45" s="251"/>
      <c r="R45" s="251"/>
      <c r="S45" s="251"/>
      <c r="T45" s="251"/>
      <c r="U45" s="251"/>
      <c r="V45" s="251"/>
      <c r="W45" s="251"/>
      <c r="X45" s="251"/>
      <c r="Y45" s="251"/>
      <c r="Z45" s="251"/>
      <c r="AA45" s="251"/>
      <c r="AB45" s="251"/>
    </row>
    <row r="46" s="176" customFormat="1" spans="1:28">
      <c r="A46" s="251"/>
      <c r="B46" s="251"/>
      <c r="C46" s="186" t="s">
        <v>241</v>
      </c>
      <c r="D46" s="259" t="s">
        <v>37</v>
      </c>
      <c r="E46" s="186">
        <v>100</v>
      </c>
      <c r="F46" s="186">
        <v>100</v>
      </c>
      <c r="G46" s="186"/>
      <c r="H46" s="186"/>
      <c r="I46" s="186"/>
      <c r="J46" s="186"/>
      <c r="K46" s="146"/>
      <c r="L46" s="146"/>
      <c r="M46" s="146"/>
      <c r="N46" s="146"/>
      <c r="O46" s="146"/>
      <c r="P46" s="268">
        <v>100</v>
      </c>
      <c r="Q46" s="251"/>
      <c r="R46" s="251"/>
      <c r="S46" s="251"/>
      <c r="T46" s="251"/>
      <c r="U46" s="251"/>
      <c r="V46" s="251"/>
      <c r="W46" s="251"/>
      <c r="X46" s="251"/>
      <c r="Y46" s="251"/>
      <c r="Z46" s="251"/>
      <c r="AA46" s="251"/>
      <c r="AB46" s="251"/>
    </row>
    <row r="47" s="176" customFormat="1" spans="1:28">
      <c r="A47" s="251"/>
      <c r="B47" s="251"/>
      <c r="C47" s="186" t="s">
        <v>241</v>
      </c>
      <c r="D47" s="259" t="s">
        <v>84</v>
      </c>
      <c r="E47" s="186">
        <v>100</v>
      </c>
      <c r="F47" s="186">
        <v>100</v>
      </c>
      <c r="G47" s="186"/>
      <c r="H47" s="186"/>
      <c r="I47" s="186"/>
      <c r="J47" s="186"/>
      <c r="K47" s="146"/>
      <c r="L47" s="146"/>
      <c r="M47" s="146"/>
      <c r="N47" s="146"/>
      <c r="O47" s="146"/>
      <c r="P47" s="268">
        <v>100</v>
      </c>
      <c r="Q47" s="251"/>
      <c r="R47" s="251"/>
      <c r="S47" s="251"/>
      <c r="T47" s="251"/>
      <c r="U47" s="251"/>
      <c r="V47" s="251"/>
      <c r="W47" s="251"/>
      <c r="X47" s="251"/>
      <c r="Y47" s="251"/>
      <c r="Z47" s="251"/>
      <c r="AA47" s="251"/>
      <c r="AB47" s="251"/>
    </row>
    <row r="48" s="176" customFormat="1" spans="1:28">
      <c r="A48" s="251"/>
      <c r="B48" s="251"/>
      <c r="C48" s="186" t="s">
        <v>242</v>
      </c>
      <c r="D48" s="259" t="s">
        <v>21</v>
      </c>
      <c r="E48" s="186">
        <v>0</v>
      </c>
      <c r="F48" s="186">
        <v>0</v>
      </c>
      <c r="G48" s="186"/>
      <c r="H48" s="186"/>
      <c r="I48" s="186"/>
      <c r="J48" s="186"/>
      <c r="K48" s="146"/>
      <c r="L48" s="146"/>
      <c r="M48" s="146"/>
      <c r="N48" s="146"/>
      <c r="O48" s="146"/>
      <c r="P48" s="268">
        <v>0</v>
      </c>
      <c r="Q48" s="251"/>
      <c r="R48" s="251"/>
      <c r="S48" s="251"/>
      <c r="T48" s="251"/>
      <c r="U48" s="251"/>
      <c r="V48" s="251"/>
      <c r="W48" s="251"/>
      <c r="X48" s="251"/>
      <c r="Y48" s="251"/>
      <c r="Z48" s="251"/>
      <c r="AA48" s="251"/>
      <c r="AB48" s="251"/>
    </row>
    <row r="49" s="176" customFormat="1" spans="1:28">
      <c r="A49" s="251"/>
      <c r="B49" s="251"/>
      <c r="C49" s="186" t="s">
        <v>242</v>
      </c>
      <c r="D49" s="259" t="s">
        <v>34</v>
      </c>
      <c r="E49" s="186">
        <v>0</v>
      </c>
      <c r="F49" s="186">
        <v>0</v>
      </c>
      <c r="G49" s="186"/>
      <c r="H49" s="186"/>
      <c r="I49" s="186"/>
      <c r="J49" s="186"/>
      <c r="K49" s="146"/>
      <c r="L49" s="146"/>
      <c r="M49" s="146"/>
      <c r="N49" s="146"/>
      <c r="O49" s="146"/>
      <c r="P49" s="268">
        <v>0</v>
      </c>
      <c r="Q49" s="251"/>
      <c r="R49" s="251"/>
      <c r="S49" s="251"/>
      <c r="T49" s="251"/>
      <c r="U49" s="251"/>
      <c r="V49" s="251"/>
      <c r="W49" s="251"/>
      <c r="X49" s="251"/>
      <c r="Y49" s="251"/>
      <c r="Z49" s="251"/>
      <c r="AA49" s="251"/>
      <c r="AB49" s="251"/>
    </row>
    <row r="50" s="176" customFormat="1" spans="1:28">
      <c r="A50" s="251"/>
      <c r="B50" s="251"/>
      <c r="C50" s="186" t="s">
        <v>242</v>
      </c>
      <c r="D50" s="259" t="s">
        <v>28</v>
      </c>
      <c r="E50" s="186">
        <v>0</v>
      </c>
      <c r="F50" s="186">
        <v>0</v>
      </c>
      <c r="G50" s="186"/>
      <c r="H50" s="186"/>
      <c r="I50" s="186"/>
      <c r="J50" s="186"/>
      <c r="K50" s="146"/>
      <c r="L50" s="146"/>
      <c r="M50" s="146"/>
      <c r="N50" s="146"/>
      <c r="O50" s="146"/>
      <c r="P50" s="268">
        <v>0</v>
      </c>
      <c r="Q50" s="251"/>
      <c r="R50" s="251"/>
      <c r="S50" s="251"/>
      <c r="T50" s="251"/>
      <c r="U50" s="251"/>
      <c r="V50" s="251"/>
      <c r="W50" s="251"/>
      <c r="X50" s="251"/>
      <c r="Y50" s="251"/>
      <c r="Z50" s="251"/>
      <c r="AA50" s="251"/>
      <c r="AB50" s="251"/>
    </row>
    <row r="51" s="176" customFormat="1" ht="14.25" spans="1:28">
      <c r="A51" s="251"/>
      <c r="B51" s="251"/>
      <c r="C51" s="186" t="s">
        <v>243</v>
      </c>
      <c r="D51" s="259" t="s">
        <v>119</v>
      </c>
      <c r="E51" s="90">
        <v>600</v>
      </c>
      <c r="F51" s="186">
        <v>600</v>
      </c>
      <c r="G51" s="186"/>
      <c r="H51" s="186"/>
      <c r="I51" s="186"/>
      <c r="J51" s="186"/>
      <c r="K51" s="146"/>
      <c r="L51" s="146"/>
      <c r="M51" s="146"/>
      <c r="N51" s="146"/>
      <c r="O51" s="146"/>
      <c r="P51" s="268">
        <v>600</v>
      </c>
      <c r="Q51" s="251"/>
      <c r="R51" s="251"/>
      <c r="S51" s="251"/>
      <c r="T51" s="251"/>
      <c r="U51" s="251"/>
      <c r="V51" s="251"/>
      <c r="W51" s="251"/>
      <c r="X51" s="251"/>
      <c r="Y51" s="251"/>
      <c r="Z51" s="251"/>
      <c r="AA51" s="251"/>
      <c r="AB51" s="251"/>
    </row>
    <row r="52" s="176" customFormat="1" ht="14.25" spans="1:28">
      <c r="A52" s="251"/>
      <c r="B52" s="251"/>
      <c r="C52" s="176" t="s">
        <v>39</v>
      </c>
      <c r="D52" s="85"/>
      <c r="E52" s="257">
        <f>SUM(E44:E51)</f>
        <v>1000</v>
      </c>
      <c r="F52" s="176">
        <f>SUM(F44:F51)</f>
        <v>1000</v>
      </c>
      <c r="K52" s="251"/>
      <c r="L52" s="251"/>
      <c r="M52" s="251"/>
      <c r="N52" s="251"/>
      <c r="O52" s="251"/>
      <c r="P52" s="251"/>
      <c r="Q52" s="251"/>
      <c r="R52" s="251"/>
      <c r="S52" s="251"/>
      <c r="T52" s="251"/>
      <c r="U52" s="251"/>
      <c r="V52" s="251"/>
      <c r="W52" s="251"/>
      <c r="X52" s="251"/>
      <c r="Y52" s="251"/>
      <c r="Z52" s="251"/>
      <c r="AA52" s="251"/>
      <c r="AB52" s="251"/>
    </row>
    <row r="53" s="176" customFormat="1" ht="14.25" spans="1:28">
      <c r="A53" s="251"/>
      <c r="B53" s="251"/>
      <c r="C53" s="176" t="s">
        <v>182</v>
      </c>
      <c r="D53" s="85"/>
      <c r="E53" s="257"/>
      <c r="K53" s="251"/>
      <c r="L53" s="251"/>
      <c r="M53" s="251"/>
      <c r="N53" s="251"/>
      <c r="O53" s="251"/>
      <c r="P53" s="251">
        <v>16000</v>
      </c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</row>
    <row r="54" s="176" customFormat="1" ht="14.25" spans="1:28">
      <c r="A54" s="251"/>
      <c r="B54" s="251"/>
      <c r="D54" s="85"/>
      <c r="E54" s="257"/>
      <c r="K54" s="251"/>
      <c r="L54" s="251"/>
      <c r="M54" s="251"/>
      <c r="N54" s="197">
        <f>P53</f>
        <v>16000</v>
      </c>
      <c r="O54" s="197"/>
      <c r="P54" s="197"/>
      <c r="Q54" s="251"/>
      <c r="R54" s="251"/>
      <c r="S54" s="251"/>
      <c r="T54" s="251"/>
      <c r="U54" s="251"/>
      <c r="V54" s="251"/>
      <c r="W54" s="251"/>
      <c r="X54" s="251"/>
      <c r="Y54" s="251"/>
      <c r="Z54" s="251"/>
      <c r="AA54" s="251"/>
      <c r="AB54" s="251"/>
    </row>
    <row r="55" s="176" customFormat="1" ht="14.25" spans="1:28">
      <c r="A55" s="251"/>
      <c r="B55" s="251"/>
      <c r="D55" s="85"/>
      <c r="E55" s="257"/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</row>
    <row r="56" s="176" customFormat="1" ht="14.25" spans="1:28">
      <c r="A56" s="260" t="s">
        <v>205</v>
      </c>
      <c r="B56" s="251"/>
      <c r="D56" s="85"/>
      <c r="E56" s="257"/>
      <c r="K56" s="251"/>
      <c r="L56" s="251"/>
      <c r="M56" s="251"/>
      <c r="N56" s="251"/>
      <c r="O56" s="251"/>
      <c r="P56" s="251"/>
      <c r="Q56" s="251"/>
      <c r="R56" s="251"/>
      <c r="S56" s="251"/>
      <c r="T56" s="251"/>
      <c r="U56" s="251"/>
      <c r="V56" s="251"/>
      <c r="W56" s="251"/>
      <c r="X56" s="251"/>
      <c r="Y56" s="251"/>
      <c r="Z56" s="251"/>
      <c r="AA56" s="251"/>
      <c r="AB56" s="251"/>
    </row>
    <row r="57" s="176" customFormat="1" ht="14.25" spans="1:28">
      <c r="A57" s="251"/>
      <c r="B57" s="251"/>
      <c r="D57" s="85"/>
      <c r="E57" s="257"/>
      <c r="K57" s="251"/>
      <c r="L57" s="251"/>
      <c r="M57" s="251"/>
      <c r="N57" s="251"/>
      <c r="O57" s="251"/>
      <c r="P57" s="251"/>
      <c r="Q57" s="251"/>
      <c r="R57" s="251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</row>
    <row r="58" s="176" customFormat="1" ht="14.25" spans="1:28">
      <c r="A58" s="251"/>
      <c r="B58" s="251"/>
      <c r="D58" s="85"/>
      <c r="E58" s="257"/>
      <c r="K58" s="251"/>
      <c r="L58" s="251"/>
      <c r="M58" s="251"/>
      <c r="N58" s="251"/>
      <c r="O58" s="251"/>
      <c r="P58" s="251"/>
      <c r="Q58" s="251"/>
      <c r="R58" s="251"/>
      <c r="S58" s="251"/>
      <c r="T58" s="251"/>
      <c r="U58" s="251"/>
      <c r="V58" s="251"/>
      <c r="W58" s="251"/>
      <c r="X58" s="251"/>
      <c r="Y58" s="251"/>
      <c r="Z58" s="251"/>
      <c r="AA58" s="251"/>
      <c r="AB58" s="251"/>
    </row>
    <row r="59" s="176" customFormat="1" ht="14.25" spans="1:28">
      <c r="A59" s="251"/>
      <c r="B59" s="251"/>
      <c r="D59" s="85"/>
      <c r="E59" s="257"/>
      <c r="K59" s="251"/>
      <c r="L59" s="251"/>
      <c r="M59" s="251"/>
      <c r="N59" s="251"/>
      <c r="O59" s="251"/>
      <c r="P59" s="251"/>
      <c r="Q59" s="251"/>
      <c r="R59" s="251"/>
      <c r="S59" s="251"/>
      <c r="T59" s="251"/>
      <c r="U59" s="251"/>
      <c r="V59" s="251"/>
      <c r="W59" s="251"/>
      <c r="X59" s="251"/>
      <c r="Y59" s="251"/>
      <c r="Z59" s="251"/>
      <c r="AA59" s="251"/>
      <c r="AB59" s="251"/>
    </row>
    <row r="60" s="176" customFormat="1" ht="14.25" spans="1:28">
      <c r="A60" s="251"/>
      <c r="B60" s="251"/>
      <c r="D60" s="85"/>
      <c r="E60" s="257"/>
      <c r="K60" s="251"/>
      <c r="L60" s="251"/>
      <c r="M60" s="251"/>
      <c r="N60" s="251"/>
      <c r="O60" s="251"/>
      <c r="P60" s="251"/>
      <c r="Q60" s="251"/>
      <c r="R60" s="251"/>
      <c r="S60" s="251"/>
      <c r="T60" s="251"/>
      <c r="U60" s="251"/>
      <c r="V60" s="251"/>
      <c r="W60" s="251"/>
      <c r="X60" s="251"/>
      <c r="Y60" s="251"/>
      <c r="Z60" s="251"/>
      <c r="AA60" s="251"/>
      <c r="AB60" s="251"/>
    </row>
    <row r="61" s="176" customFormat="1" ht="14.25" spans="1:28">
      <c r="A61" s="251"/>
      <c r="B61" s="251"/>
      <c r="D61" s="85"/>
      <c r="E61" s="257"/>
      <c r="K61" s="251"/>
      <c r="L61" s="251"/>
      <c r="M61" s="251"/>
      <c r="N61" s="251"/>
      <c r="O61" s="251"/>
      <c r="P61" s="251"/>
      <c r="Q61" s="251"/>
      <c r="R61" s="251"/>
      <c r="S61" s="251"/>
      <c r="T61" s="251"/>
      <c r="U61" s="251"/>
      <c r="V61" s="251"/>
      <c r="W61" s="251"/>
      <c r="X61" s="251"/>
      <c r="Y61" s="251"/>
      <c r="Z61" s="251"/>
      <c r="AA61" s="251"/>
      <c r="AB61" s="251"/>
    </row>
    <row r="62" s="176" customFormat="1" ht="14.25" spans="1:28">
      <c r="A62" s="251"/>
      <c r="B62" s="251"/>
      <c r="D62" s="85"/>
      <c r="E62" s="257"/>
      <c r="K62" s="251"/>
      <c r="L62" s="251"/>
      <c r="M62" s="251"/>
      <c r="N62" s="251"/>
      <c r="O62" s="251"/>
      <c r="P62" s="251"/>
      <c r="Q62" s="251"/>
      <c r="R62" s="251"/>
      <c r="S62" s="251"/>
      <c r="T62" s="251"/>
      <c r="U62" s="251"/>
      <c r="V62" s="251"/>
      <c r="W62" s="251"/>
      <c r="X62" s="251"/>
      <c r="Y62" s="251"/>
      <c r="Z62" s="251"/>
      <c r="AA62" s="251"/>
      <c r="AB62" s="251"/>
    </row>
    <row r="63" s="176" customFormat="1" ht="14.25" spans="1:28">
      <c r="A63" s="251"/>
      <c r="B63" s="251"/>
      <c r="D63" s="85"/>
      <c r="E63" s="257"/>
      <c r="K63" s="251"/>
      <c r="L63" s="251"/>
      <c r="M63" s="251"/>
      <c r="N63" s="251"/>
      <c r="O63" s="251"/>
      <c r="P63" s="251"/>
      <c r="Q63" s="251"/>
      <c r="R63" s="251"/>
      <c r="S63" s="251"/>
      <c r="T63" s="251"/>
      <c r="U63" s="251"/>
      <c r="V63" s="251"/>
      <c r="W63" s="251"/>
      <c r="X63" s="251"/>
      <c r="Y63" s="251"/>
      <c r="Z63" s="251"/>
      <c r="AA63" s="251"/>
      <c r="AB63" s="251"/>
    </row>
    <row r="64" s="176" customFormat="1" ht="14.25" spans="1:28">
      <c r="A64" s="251"/>
      <c r="B64" s="251"/>
      <c r="D64" s="85"/>
      <c r="E64" s="257"/>
      <c r="K64" s="251"/>
      <c r="L64" s="251"/>
      <c r="M64" s="251"/>
      <c r="N64" s="251"/>
      <c r="O64" s="251"/>
      <c r="P64" s="251"/>
      <c r="Q64" s="251"/>
      <c r="R64" s="251"/>
      <c r="S64" s="251"/>
      <c r="T64" s="251"/>
      <c r="U64" s="251"/>
      <c r="V64" s="251"/>
      <c r="W64" s="251"/>
      <c r="X64" s="251"/>
      <c r="Y64" s="251"/>
      <c r="Z64" s="251"/>
      <c r="AA64" s="251"/>
      <c r="AB64" s="251"/>
    </row>
    <row r="65" s="176" customFormat="1" ht="14.25" spans="1:28">
      <c r="A65" s="251"/>
      <c r="B65" s="251"/>
      <c r="D65" s="85"/>
      <c r="E65" s="257"/>
      <c r="K65" s="251"/>
      <c r="L65" s="251"/>
      <c r="M65" s="251"/>
      <c r="N65" s="251"/>
      <c r="O65" s="251"/>
      <c r="P65" s="251"/>
      <c r="Q65" s="251"/>
      <c r="R65" s="251"/>
      <c r="S65" s="251"/>
      <c r="T65" s="251"/>
      <c r="U65" s="251"/>
      <c r="V65" s="251"/>
      <c r="W65" s="251"/>
      <c r="X65" s="251"/>
      <c r="Y65" s="251"/>
      <c r="Z65" s="251"/>
      <c r="AA65" s="251"/>
      <c r="AB65" s="251"/>
    </row>
    <row r="66" s="176" customFormat="1" ht="14.25" spans="1:28">
      <c r="A66" s="251"/>
      <c r="B66" s="251"/>
      <c r="D66" s="85"/>
      <c r="E66" s="257"/>
      <c r="K66" s="251"/>
      <c r="L66" s="251"/>
      <c r="M66" s="251"/>
      <c r="N66" s="251"/>
      <c r="O66" s="251"/>
      <c r="P66" s="251"/>
      <c r="Q66" s="251"/>
      <c r="R66" s="251"/>
      <c r="S66" s="251"/>
      <c r="T66" s="251"/>
      <c r="U66" s="251"/>
      <c r="V66" s="251"/>
      <c r="W66" s="251"/>
      <c r="X66" s="251"/>
      <c r="Y66" s="251"/>
      <c r="Z66" s="251"/>
      <c r="AA66" s="251"/>
      <c r="AB66" s="251"/>
    </row>
    <row r="67" s="176" customFormat="1" ht="14.25" spans="1:28">
      <c r="A67" s="251"/>
      <c r="B67" s="251"/>
      <c r="D67" s="85"/>
      <c r="E67" s="257"/>
      <c r="K67" s="251"/>
      <c r="L67" s="251"/>
      <c r="M67" s="251"/>
      <c r="N67" s="251"/>
      <c r="O67" s="251"/>
      <c r="P67" s="251"/>
      <c r="Q67" s="251"/>
      <c r="R67" s="251"/>
      <c r="S67" s="251"/>
      <c r="T67" s="251"/>
      <c r="U67" s="251"/>
      <c r="V67" s="251"/>
      <c r="W67" s="251"/>
      <c r="X67" s="251"/>
      <c r="Y67" s="251"/>
      <c r="Z67" s="251"/>
      <c r="AA67" s="251"/>
      <c r="AB67" s="251"/>
    </row>
    <row r="68" s="176" customFormat="1" ht="14.25" spans="1:28">
      <c r="A68" s="251"/>
      <c r="B68" s="251"/>
      <c r="D68" s="85"/>
      <c r="E68" s="257"/>
      <c r="K68" s="251"/>
      <c r="L68" s="251"/>
      <c r="M68" s="251"/>
      <c r="N68" s="251"/>
      <c r="O68" s="251"/>
      <c r="P68" s="251"/>
      <c r="Q68" s="251"/>
      <c r="R68" s="251"/>
      <c r="S68" s="251"/>
      <c r="T68" s="251"/>
      <c r="U68" s="251"/>
      <c r="V68" s="251"/>
      <c r="W68" s="251"/>
      <c r="X68" s="251"/>
      <c r="Y68" s="251"/>
      <c r="Z68" s="251"/>
      <c r="AA68" s="251"/>
      <c r="AB68" s="251"/>
    </row>
    <row r="69" s="176" customFormat="1" ht="14.25" spans="1:28">
      <c r="A69" s="251"/>
      <c r="B69" s="251"/>
      <c r="D69" s="85"/>
      <c r="E69" s="257"/>
      <c r="K69" s="251"/>
      <c r="L69" s="251"/>
      <c r="M69" s="251"/>
      <c r="N69" s="251"/>
      <c r="O69" s="251"/>
      <c r="P69" s="251"/>
      <c r="Q69" s="251"/>
      <c r="R69" s="251"/>
      <c r="S69" s="251"/>
      <c r="T69" s="251"/>
      <c r="U69" s="251"/>
      <c r="V69" s="251"/>
      <c r="W69" s="251"/>
      <c r="X69" s="251"/>
      <c r="Y69" s="251"/>
      <c r="Z69" s="251"/>
      <c r="AA69" s="251"/>
      <c r="AB69" s="251"/>
    </row>
  </sheetData>
  <mergeCells count="2">
    <mergeCell ref="O40:P40"/>
    <mergeCell ref="N54:P54"/>
  </mergeCells>
  <conditionalFormatting sqref="D4:E4">
    <cfRule type="duplicateValues" dxfId="0" priority="1"/>
  </conditionalFormatting>
  <pageMargins left="0.118055555555556" right="0.118055555555556" top="1" bottom="0.354166666666667" header="0.5" footer="0.5"/>
  <pageSetup paperSize="9" orientation="portrait"/>
  <headerFooter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opLeftCell="A22" workbookViewId="0">
      <selection activeCell="B33" sqref="B33"/>
    </sheetView>
  </sheetViews>
  <sheetFormatPr defaultColWidth="9" defaultRowHeight="13.5" outlineLevelCol="4"/>
  <sheetData>
    <row r="1" spans="1:5">
      <c r="A1" s="233" t="s">
        <v>244</v>
      </c>
      <c r="B1" s="227"/>
      <c r="C1" s="227"/>
      <c r="D1" s="227"/>
      <c r="E1" s="227"/>
    </row>
    <row r="2" ht="16.5" spans="1:5">
      <c r="A2" s="234" t="s">
        <v>193</v>
      </c>
      <c r="B2" s="247" t="s">
        <v>3</v>
      </c>
      <c r="C2" s="235" t="s">
        <v>245</v>
      </c>
      <c r="D2" s="235" t="s">
        <v>246</v>
      </c>
      <c r="E2" s="236"/>
    </row>
    <row r="3" ht="16.5" spans="1:5">
      <c r="A3" s="234">
        <v>1</v>
      </c>
      <c r="B3" s="235" t="s">
        <v>68</v>
      </c>
      <c r="C3" s="235" t="s">
        <v>247</v>
      </c>
      <c r="D3" s="235">
        <v>400</v>
      </c>
      <c r="E3" s="238">
        <v>400</v>
      </c>
    </row>
    <row r="4" ht="16.5" spans="1:5">
      <c r="A4" s="234">
        <v>2</v>
      </c>
      <c r="B4" s="235" t="s">
        <v>13</v>
      </c>
      <c r="C4" s="235" t="s">
        <v>247</v>
      </c>
      <c r="D4" s="235">
        <v>500</v>
      </c>
      <c r="E4" s="238">
        <v>400</v>
      </c>
    </row>
    <row r="5" ht="16.5" spans="1:5">
      <c r="A5" s="234">
        <v>3</v>
      </c>
      <c r="B5" s="235" t="s">
        <v>87</v>
      </c>
      <c r="C5" s="235" t="s">
        <v>247</v>
      </c>
      <c r="D5" s="235">
        <v>400</v>
      </c>
      <c r="E5" s="238">
        <v>500</v>
      </c>
    </row>
    <row r="6" ht="16.5" spans="1:5">
      <c r="A6" s="234">
        <v>4</v>
      </c>
      <c r="B6" s="235" t="s">
        <v>20</v>
      </c>
      <c r="C6" s="235" t="s">
        <v>247</v>
      </c>
      <c r="D6" s="235">
        <v>400</v>
      </c>
      <c r="E6" s="238">
        <v>400</v>
      </c>
    </row>
    <row r="7" ht="16.5" spans="1:5">
      <c r="A7" s="234">
        <v>5</v>
      </c>
      <c r="B7" s="235" t="s">
        <v>32</v>
      </c>
      <c r="C7" s="235" t="s">
        <v>247</v>
      </c>
      <c r="D7" s="235">
        <v>400</v>
      </c>
      <c r="E7" s="238">
        <v>400</v>
      </c>
    </row>
    <row r="8" ht="16.5" spans="1:5">
      <c r="A8" s="234">
        <v>6</v>
      </c>
      <c r="B8" s="235" t="s">
        <v>95</v>
      </c>
      <c r="C8" s="235" t="s">
        <v>247</v>
      </c>
      <c r="D8" s="235">
        <v>400</v>
      </c>
      <c r="E8" s="238">
        <v>400</v>
      </c>
    </row>
    <row r="9" ht="16.5" spans="1:5">
      <c r="A9" s="234">
        <v>7</v>
      </c>
      <c r="B9" s="235" t="s">
        <v>75</v>
      </c>
      <c r="C9" s="235" t="s">
        <v>247</v>
      </c>
      <c r="D9" s="235">
        <v>500</v>
      </c>
      <c r="E9" s="238">
        <v>500</v>
      </c>
    </row>
    <row r="10" ht="16.5" spans="1:5">
      <c r="A10" s="234">
        <v>8</v>
      </c>
      <c r="B10" s="235" t="s">
        <v>98</v>
      </c>
      <c r="C10" s="235" t="s">
        <v>247</v>
      </c>
      <c r="D10" s="235">
        <v>400</v>
      </c>
      <c r="E10" s="238">
        <v>400</v>
      </c>
    </row>
    <row r="11" ht="16.5" spans="1:5">
      <c r="A11" s="234">
        <v>9</v>
      </c>
      <c r="B11" s="235" t="s">
        <v>93</v>
      </c>
      <c r="C11" s="235" t="s">
        <v>247</v>
      </c>
      <c r="D11" s="235">
        <v>400</v>
      </c>
      <c r="E11" s="238"/>
    </row>
    <row r="12" ht="16.5" spans="1:5">
      <c r="A12" s="234">
        <v>10</v>
      </c>
      <c r="B12" s="235" t="s">
        <v>58</v>
      </c>
      <c r="C12" s="235" t="s">
        <v>247</v>
      </c>
      <c r="D12" s="235">
        <v>400</v>
      </c>
      <c r="E12" s="238">
        <v>400</v>
      </c>
    </row>
    <row r="13" ht="16.5" spans="1:5">
      <c r="A13" s="234">
        <v>11</v>
      </c>
      <c r="B13" s="248" t="s">
        <v>16</v>
      </c>
      <c r="C13" s="235" t="s">
        <v>248</v>
      </c>
      <c r="D13" s="235">
        <v>450</v>
      </c>
      <c r="E13" s="238">
        <v>400</v>
      </c>
    </row>
    <row r="14" ht="16.5" spans="1:5">
      <c r="A14" s="234">
        <v>12</v>
      </c>
      <c r="B14" s="248" t="s">
        <v>99</v>
      </c>
      <c r="C14" s="235" t="s">
        <v>248</v>
      </c>
      <c r="D14" s="235">
        <v>350</v>
      </c>
      <c r="E14" s="238">
        <v>350</v>
      </c>
    </row>
    <row r="15" ht="16.5" spans="1:5">
      <c r="A15" s="234">
        <v>13</v>
      </c>
      <c r="B15" s="248" t="s">
        <v>68</v>
      </c>
      <c r="C15" s="235" t="s">
        <v>248</v>
      </c>
      <c r="D15" s="235">
        <v>350</v>
      </c>
      <c r="E15" s="238">
        <v>450</v>
      </c>
    </row>
    <row r="16" ht="16.5" spans="1:5">
      <c r="A16" s="234">
        <v>14</v>
      </c>
      <c r="B16" s="248" t="s">
        <v>64</v>
      </c>
      <c r="C16" s="235" t="s">
        <v>248</v>
      </c>
      <c r="D16" s="235">
        <v>350</v>
      </c>
      <c r="E16" s="238">
        <v>350</v>
      </c>
    </row>
    <row r="17" ht="16.5" spans="1:5">
      <c r="A17" s="234">
        <v>15</v>
      </c>
      <c r="B17" s="248" t="s">
        <v>102</v>
      </c>
      <c r="C17" s="235" t="s">
        <v>248</v>
      </c>
      <c r="D17" s="235">
        <v>450</v>
      </c>
      <c r="E17" s="238">
        <v>350</v>
      </c>
    </row>
    <row r="18" ht="16.5" spans="1:5">
      <c r="A18" s="234">
        <v>16</v>
      </c>
      <c r="B18" s="248" t="s">
        <v>13</v>
      </c>
      <c r="C18" s="235" t="s">
        <v>248</v>
      </c>
      <c r="D18" s="235">
        <v>350</v>
      </c>
      <c r="E18" s="238">
        <v>450</v>
      </c>
    </row>
    <row r="19" ht="16.5" spans="1:5">
      <c r="A19" s="234">
        <v>17</v>
      </c>
      <c r="B19" s="248" t="s">
        <v>138</v>
      </c>
      <c r="C19" s="235" t="s">
        <v>248</v>
      </c>
      <c r="D19" s="235">
        <v>350</v>
      </c>
      <c r="E19" s="238">
        <v>350</v>
      </c>
    </row>
    <row r="20" ht="16.5" spans="1:5">
      <c r="A20" s="234">
        <v>18</v>
      </c>
      <c r="B20" s="248" t="s">
        <v>120</v>
      </c>
      <c r="C20" s="235" t="s">
        <v>248</v>
      </c>
      <c r="D20" s="235">
        <v>450</v>
      </c>
      <c r="E20" s="238">
        <v>450</v>
      </c>
    </row>
    <row r="21" ht="16.5" spans="1:5">
      <c r="A21" s="234">
        <v>19</v>
      </c>
      <c r="B21" s="248" t="s">
        <v>87</v>
      </c>
      <c r="C21" s="235" t="s">
        <v>248</v>
      </c>
      <c r="D21" s="235">
        <v>350</v>
      </c>
      <c r="E21" s="238">
        <v>350</v>
      </c>
    </row>
    <row r="22" ht="16.5" spans="1:5">
      <c r="A22" s="234">
        <v>20</v>
      </c>
      <c r="B22" s="248" t="s">
        <v>20</v>
      </c>
      <c r="C22" s="235" t="s">
        <v>248</v>
      </c>
      <c r="D22" s="235">
        <v>350</v>
      </c>
      <c r="E22" s="238">
        <v>350</v>
      </c>
    </row>
    <row r="23" ht="16.5" spans="1:5">
      <c r="A23" s="234">
        <v>21</v>
      </c>
      <c r="B23" s="248" t="s">
        <v>7</v>
      </c>
      <c r="C23" s="235" t="s">
        <v>248</v>
      </c>
      <c r="D23" s="235">
        <v>450</v>
      </c>
      <c r="E23" s="238">
        <v>350</v>
      </c>
    </row>
    <row r="24" ht="16.5" spans="1:5">
      <c r="A24" s="234">
        <v>22</v>
      </c>
      <c r="B24" s="248" t="s">
        <v>32</v>
      </c>
      <c r="C24" s="235" t="s">
        <v>248</v>
      </c>
      <c r="D24" s="235">
        <v>450</v>
      </c>
      <c r="E24" s="238">
        <v>450</v>
      </c>
    </row>
    <row r="25" ht="16.5" spans="1:5">
      <c r="A25" s="234">
        <v>23</v>
      </c>
      <c r="B25" s="248" t="s">
        <v>55</v>
      </c>
      <c r="C25" s="235" t="s">
        <v>248</v>
      </c>
      <c r="D25" s="235">
        <v>350</v>
      </c>
      <c r="E25" s="238">
        <v>350</v>
      </c>
    </row>
    <row r="26" ht="16.5" spans="1:5">
      <c r="A26" s="234">
        <v>24</v>
      </c>
      <c r="B26" s="248" t="s">
        <v>95</v>
      </c>
      <c r="C26" s="235" t="s">
        <v>248</v>
      </c>
      <c r="D26" s="235">
        <v>450</v>
      </c>
      <c r="E26" s="238">
        <v>350</v>
      </c>
    </row>
    <row r="27" ht="16.5" spans="1:5">
      <c r="A27" s="234">
        <v>25</v>
      </c>
      <c r="B27" s="248" t="s">
        <v>113</v>
      </c>
      <c r="C27" s="235" t="s">
        <v>248</v>
      </c>
      <c r="D27" s="235">
        <v>350</v>
      </c>
      <c r="E27" s="238">
        <v>350</v>
      </c>
    </row>
    <row r="28" ht="16.5" spans="1:5">
      <c r="A28" s="234">
        <v>26</v>
      </c>
      <c r="B28" s="248" t="s">
        <v>10</v>
      </c>
      <c r="C28" s="235" t="s">
        <v>248</v>
      </c>
      <c r="D28" s="235">
        <v>450</v>
      </c>
      <c r="E28" s="238">
        <v>450</v>
      </c>
    </row>
    <row r="29" ht="16.5" spans="1:5">
      <c r="A29" s="234">
        <v>27</v>
      </c>
      <c r="B29" s="248" t="s">
        <v>75</v>
      </c>
      <c r="C29" s="235" t="s">
        <v>248</v>
      </c>
      <c r="D29" s="235">
        <v>350</v>
      </c>
      <c r="E29" s="238">
        <v>450</v>
      </c>
    </row>
    <row r="30" ht="16.5" spans="1:5">
      <c r="A30" s="234">
        <v>28</v>
      </c>
      <c r="B30" s="248" t="s">
        <v>63</v>
      </c>
      <c r="C30" s="235" t="s">
        <v>248</v>
      </c>
      <c r="D30" s="235">
        <v>350</v>
      </c>
      <c r="E30" s="238">
        <v>350</v>
      </c>
    </row>
    <row r="31" ht="16.5" spans="1:5">
      <c r="A31" s="234">
        <v>29</v>
      </c>
      <c r="B31" s="235" t="s">
        <v>58</v>
      </c>
      <c r="C31" s="235" t="s">
        <v>248</v>
      </c>
      <c r="D31" s="235">
        <v>350</v>
      </c>
      <c r="E31" s="238">
        <v>350</v>
      </c>
    </row>
    <row r="32" ht="16.5" spans="1:5">
      <c r="A32" s="234">
        <v>30</v>
      </c>
      <c r="B32" s="235" t="s">
        <v>84</v>
      </c>
      <c r="C32" s="235" t="s">
        <v>248</v>
      </c>
      <c r="D32" s="235">
        <v>350</v>
      </c>
      <c r="E32" s="238">
        <v>450</v>
      </c>
    </row>
    <row r="33" ht="16.5" spans="1:5">
      <c r="A33" s="234">
        <v>31</v>
      </c>
      <c r="B33" s="235" t="s">
        <v>24</v>
      </c>
      <c r="C33" s="235" t="s">
        <v>248</v>
      </c>
      <c r="D33" s="235">
        <v>350</v>
      </c>
      <c r="E33" s="238">
        <v>350</v>
      </c>
    </row>
    <row r="34" ht="16.5" spans="1:5">
      <c r="A34" s="234">
        <v>32</v>
      </c>
      <c r="B34" s="235" t="s">
        <v>98</v>
      </c>
      <c r="C34" s="235" t="s">
        <v>248</v>
      </c>
      <c r="D34" s="235">
        <v>350</v>
      </c>
      <c r="E34" s="238">
        <v>350</v>
      </c>
    </row>
    <row r="35" ht="16.5" spans="1:5">
      <c r="A35" s="234">
        <v>33</v>
      </c>
      <c r="B35" s="235" t="s">
        <v>104</v>
      </c>
      <c r="C35" s="235" t="s">
        <v>248</v>
      </c>
      <c r="D35" s="235">
        <v>450</v>
      </c>
      <c r="E35" s="238">
        <v>350</v>
      </c>
    </row>
    <row r="36" ht="16.5" spans="1:5">
      <c r="A36" s="234">
        <v>34</v>
      </c>
      <c r="B36" s="235" t="s">
        <v>93</v>
      </c>
      <c r="C36" s="235" t="s">
        <v>248</v>
      </c>
      <c r="D36" s="235">
        <v>350</v>
      </c>
      <c r="E36" s="243">
        <v>450</v>
      </c>
    </row>
    <row r="37" ht="16.5" spans="1:5">
      <c r="A37" s="234">
        <v>35</v>
      </c>
      <c r="B37" s="235" t="s">
        <v>36</v>
      </c>
      <c r="C37" s="235" t="s">
        <v>248</v>
      </c>
      <c r="D37" s="235">
        <v>350</v>
      </c>
      <c r="E37" s="238">
        <v>350</v>
      </c>
    </row>
    <row r="38" ht="16.5" spans="1:5">
      <c r="A38" s="234"/>
      <c r="B38" s="247"/>
      <c r="C38" s="235"/>
      <c r="D38" s="235"/>
      <c r="E38" s="238">
        <v>350</v>
      </c>
    </row>
    <row r="39" ht="14.25" spans="1:5">
      <c r="A39" s="249"/>
      <c r="B39" s="236"/>
      <c r="C39" s="227"/>
      <c r="D39" s="227">
        <f>SUM(D3:D37)</f>
        <v>13750</v>
      </c>
      <c r="E39" s="227"/>
    </row>
    <row r="40" ht="14.25" spans="1:5">
      <c r="A40" s="227"/>
      <c r="B40" s="227" t="s">
        <v>204</v>
      </c>
      <c r="C40" s="250">
        <f>D39</f>
        <v>13750</v>
      </c>
      <c r="D40" s="250"/>
      <c r="E40" s="227"/>
    </row>
    <row r="41" ht="14.25" spans="1:5">
      <c r="A41" s="249"/>
      <c r="B41" s="236"/>
      <c r="C41" s="236"/>
      <c r="D41" s="236"/>
      <c r="E41" s="227"/>
    </row>
    <row r="42" ht="17.25" spans="1:5">
      <c r="A42" s="245" t="s">
        <v>42</v>
      </c>
      <c r="B42" s="246"/>
      <c r="C42" s="245"/>
      <c r="D42" s="245"/>
      <c r="E42" s="245"/>
    </row>
  </sheetData>
  <mergeCells count="1">
    <mergeCell ref="C40:D40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topLeftCell="A22" workbookViewId="0">
      <selection activeCell="B17" sqref="B17"/>
    </sheetView>
  </sheetViews>
  <sheetFormatPr defaultColWidth="9" defaultRowHeight="13.5" outlineLevelCol="4"/>
  <sheetData>
    <row r="1" spans="1:5">
      <c r="A1" s="233" t="s">
        <v>249</v>
      </c>
      <c r="B1" s="227"/>
      <c r="C1" s="227"/>
      <c r="D1" s="227"/>
      <c r="E1" s="227"/>
    </row>
    <row r="2" ht="16.5" spans="1:5">
      <c r="A2" s="234" t="s">
        <v>2</v>
      </c>
      <c r="B2" s="235" t="s">
        <v>3</v>
      </c>
      <c r="C2" s="235" t="s">
        <v>245</v>
      </c>
      <c r="D2" s="235" t="s">
        <v>246</v>
      </c>
      <c r="E2" s="236"/>
    </row>
    <row r="3" ht="16.5" spans="1:5">
      <c r="A3" s="234">
        <v>1</v>
      </c>
      <c r="B3" s="237" t="s">
        <v>68</v>
      </c>
      <c r="C3" s="235" t="s">
        <v>247</v>
      </c>
      <c r="D3" s="235">
        <v>400</v>
      </c>
      <c r="E3" s="238">
        <v>500</v>
      </c>
    </row>
    <row r="4" ht="16.5" spans="1:5">
      <c r="A4" s="234">
        <v>2</v>
      </c>
      <c r="B4" s="237" t="s">
        <v>13</v>
      </c>
      <c r="C4" s="235" t="s">
        <v>247</v>
      </c>
      <c r="D4" s="235">
        <v>400</v>
      </c>
      <c r="E4" s="238">
        <v>500</v>
      </c>
    </row>
    <row r="5" ht="16.5" spans="1:5">
      <c r="A5" s="234">
        <v>3</v>
      </c>
      <c r="B5" s="237" t="s">
        <v>87</v>
      </c>
      <c r="C5" s="235" t="s">
        <v>247</v>
      </c>
      <c r="D5" s="235">
        <v>500</v>
      </c>
      <c r="E5" s="238">
        <v>400</v>
      </c>
    </row>
    <row r="6" ht="16.5" spans="1:5">
      <c r="A6" s="234">
        <v>4</v>
      </c>
      <c r="B6" s="237" t="s">
        <v>20</v>
      </c>
      <c r="C6" s="235" t="s">
        <v>247</v>
      </c>
      <c r="D6" s="235">
        <v>400</v>
      </c>
      <c r="E6" s="238">
        <v>400</v>
      </c>
    </row>
    <row r="7" ht="16.5" spans="1:5">
      <c r="A7" s="234">
        <v>5</v>
      </c>
      <c r="B7" s="237" t="s">
        <v>32</v>
      </c>
      <c r="C7" s="235" t="s">
        <v>247</v>
      </c>
      <c r="D7" s="235">
        <v>400</v>
      </c>
      <c r="E7" s="238">
        <v>400</v>
      </c>
    </row>
    <row r="8" ht="16.5" spans="1:5">
      <c r="A8" s="234">
        <v>6</v>
      </c>
      <c r="B8" s="237" t="s">
        <v>95</v>
      </c>
      <c r="C8" s="235" t="s">
        <v>247</v>
      </c>
      <c r="D8" s="235">
        <v>400</v>
      </c>
      <c r="E8" s="238">
        <v>400</v>
      </c>
    </row>
    <row r="9" ht="16.5" spans="1:5">
      <c r="A9" s="234">
        <v>7</v>
      </c>
      <c r="B9" s="237" t="s">
        <v>75</v>
      </c>
      <c r="C9" s="235" t="s">
        <v>247</v>
      </c>
      <c r="D9" s="235">
        <v>400</v>
      </c>
      <c r="E9" s="238">
        <v>400</v>
      </c>
    </row>
    <row r="10" ht="16.5" spans="1:5">
      <c r="A10" s="234">
        <v>8</v>
      </c>
      <c r="B10" s="237" t="s">
        <v>58</v>
      </c>
      <c r="C10" s="235" t="s">
        <v>247</v>
      </c>
      <c r="D10" s="235">
        <v>400</v>
      </c>
      <c r="E10" s="238">
        <v>400</v>
      </c>
    </row>
    <row r="11" ht="16.5" spans="1:5">
      <c r="A11" s="234">
        <v>9</v>
      </c>
      <c r="B11" s="237" t="s">
        <v>98</v>
      </c>
      <c r="C11" s="235" t="s">
        <v>247</v>
      </c>
      <c r="D11" s="235">
        <v>500</v>
      </c>
      <c r="E11" s="238">
        <v>400</v>
      </c>
    </row>
    <row r="12" ht="16.5" spans="1:5">
      <c r="A12" s="234">
        <v>10</v>
      </c>
      <c r="B12" s="237" t="s">
        <v>93</v>
      </c>
      <c r="C12" s="235" t="s">
        <v>247</v>
      </c>
      <c r="D12" s="235">
        <v>400</v>
      </c>
      <c r="E12" s="238">
        <v>150</v>
      </c>
    </row>
    <row r="13" ht="16.5" spans="1:5">
      <c r="A13" s="234">
        <v>11</v>
      </c>
      <c r="B13" s="239" t="s">
        <v>68</v>
      </c>
      <c r="C13" s="235" t="s">
        <v>248</v>
      </c>
      <c r="D13" s="235">
        <v>450</v>
      </c>
      <c r="E13" s="238">
        <v>350</v>
      </c>
    </row>
    <row r="14" ht="16.5" spans="1:5">
      <c r="A14" s="234">
        <v>12</v>
      </c>
      <c r="B14" s="239" t="s">
        <v>16</v>
      </c>
      <c r="C14" s="235" t="s">
        <v>248</v>
      </c>
      <c r="D14" s="235">
        <v>350</v>
      </c>
      <c r="E14" s="238">
        <v>350</v>
      </c>
    </row>
    <row r="15" ht="16.5" spans="1:5">
      <c r="A15" s="234">
        <v>13</v>
      </c>
      <c r="B15" s="239" t="s">
        <v>91</v>
      </c>
      <c r="C15" s="235" t="s">
        <v>248</v>
      </c>
      <c r="D15" s="235">
        <v>350</v>
      </c>
      <c r="E15" s="238">
        <v>450</v>
      </c>
    </row>
    <row r="16" ht="16.5" spans="1:5">
      <c r="A16" s="234">
        <v>14</v>
      </c>
      <c r="B16" s="239" t="s">
        <v>78</v>
      </c>
      <c r="C16" s="235" t="s">
        <v>248</v>
      </c>
      <c r="D16" s="235">
        <v>450</v>
      </c>
      <c r="E16" s="238">
        <v>350</v>
      </c>
    </row>
    <row r="17" ht="16.5" spans="1:5">
      <c r="A17" s="234">
        <v>15</v>
      </c>
      <c r="B17" s="239" t="s">
        <v>13</v>
      </c>
      <c r="C17" s="235" t="s">
        <v>248</v>
      </c>
      <c r="D17" s="235">
        <v>350</v>
      </c>
      <c r="E17" s="238">
        <v>450</v>
      </c>
    </row>
    <row r="18" ht="16.5" spans="1:5">
      <c r="A18" s="234">
        <v>16</v>
      </c>
      <c r="B18" s="239" t="s">
        <v>19</v>
      </c>
      <c r="C18" s="235" t="s">
        <v>248</v>
      </c>
      <c r="D18" s="235">
        <v>350</v>
      </c>
      <c r="E18" s="238">
        <v>350</v>
      </c>
    </row>
    <row r="19" ht="16.5" spans="1:5">
      <c r="A19" s="234">
        <v>17</v>
      </c>
      <c r="B19" s="239" t="s">
        <v>87</v>
      </c>
      <c r="C19" s="235" t="s">
        <v>248</v>
      </c>
      <c r="D19" s="235">
        <v>350</v>
      </c>
      <c r="E19" s="238">
        <v>350</v>
      </c>
    </row>
    <row r="20" ht="16.5" spans="1:5">
      <c r="A20" s="234">
        <v>18</v>
      </c>
      <c r="B20" s="239" t="s">
        <v>120</v>
      </c>
      <c r="C20" s="235" t="s">
        <v>248</v>
      </c>
      <c r="D20" s="235">
        <v>450</v>
      </c>
      <c r="E20" s="238">
        <v>350</v>
      </c>
    </row>
    <row r="21" ht="16.5" spans="1:5">
      <c r="A21" s="234">
        <v>19</v>
      </c>
      <c r="B21" s="239" t="s">
        <v>123</v>
      </c>
      <c r="C21" s="235" t="s">
        <v>248</v>
      </c>
      <c r="D21" s="235">
        <v>350</v>
      </c>
      <c r="E21" s="238">
        <v>450</v>
      </c>
    </row>
    <row r="22" ht="16.5" spans="1:5">
      <c r="A22" s="234">
        <v>20</v>
      </c>
      <c r="B22" s="239" t="s">
        <v>7</v>
      </c>
      <c r="C22" s="235" t="s">
        <v>248</v>
      </c>
      <c r="D22" s="235">
        <v>450</v>
      </c>
      <c r="E22" s="238">
        <v>450</v>
      </c>
    </row>
    <row r="23" ht="16.5" spans="1:5">
      <c r="A23" s="234">
        <v>21</v>
      </c>
      <c r="B23" s="239" t="s">
        <v>20</v>
      </c>
      <c r="C23" s="235" t="s">
        <v>248</v>
      </c>
      <c r="D23" s="235">
        <v>350</v>
      </c>
      <c r="E23" s="238">
        <v>350</v>
      </c>
    </row>
    <row r="24" ht="16.5" spans="1:5">
      <c r="A24" s="234">
        <v>22</v>
      </c>
      <c r="B24" s="237" t="s">
        <v>32</v>
      </c>
      <c r="C24" s="235" t="s">
        <v>248</v>
      </c>
      <c r="D24" s="235">
        <v>450</v>
      </c>
      <c r="E24" s="238">
        <v>450</v>
      </c>
    </row>
    <row r="25" ht="16.5" spans="1:5">
      <c r="A25" s="234">
        <v>23</v>
      </c>
      <c r="B25" s="239" t="s">
        <v>55</v>
      </c>
      <c r="C25" s="235" t="s">
        <v>248</v>
      </c>
      <c r="D25" s="235">
        <v>450</v>
      </c>
      <c r="E25" s="238">
        <v>350</v>
      </c>
    </row>
    <row r="26" ht="16.5" spans="1:5">
      <c r="A26" s="234">
        <v>24</v>
      </c>
      <c r="B26" s="239" t="s">
        <v>44</v>
      </c>
      <c r="C26" s="235" t="s">
        <v>248</v>
      </c>
      <c r="D26" s="235">
        <v>350</v>
      </c>
      <c r="E26" s="238">
        <v>350</v>
      </c>
    </row>
    <row r="27" ht="16.5" spans="1:5">
      <c r="A27" s="234">
        <v>25</v>
      </c>
      <c r="B27" s="239" t="s">
        <v>95</v>
      </c>
      <c r="C27" s="235" t="s">
        <v>248</v>
      </c>
      <c r="D27" s="235">
        <v>450</v>
      </c>
      <c r="E27" s="238">
        <v>450</v>
      </c>
    </row>
    <row r="28" ht="16.5" spans="1:5">
      <c r="A28" s="234">
        <v>26</v>
      </c>
      <c r="B28" s="239" t="s">
        <v>63</v>
      </c>
      <c r="C28" s="235" t="s">
        <v>248</v>
      </c>
      <c r="D28" s="235">
        <v>350</v>
      </c>
      <c r="E28" s="238">
        <v>350</v>
      </c>
    </row>
    <row r="29" ht="16.5" spans="1:5">
      <c r="A29" s="234">
        <v>27</v>
      </c>
      <c r="B29" s="239" t="s">
        <v>10</v>
      </c>
      <c r="C29" s="235" t="s">
        <v>248</v>
      </c>
      <c r="D29" s="235">
        <v>450</v>
      </c>
      <c r="E29" s="238">
        <v>450</v>
      </c>
    </row>
    <row r="30" ht="16.5" spans="1:5">
      <c r="A30" s="234">
        <v>28</v>
      </c>
      <c r="B30" s="239" t="s">
        <v>75</v>
      </c>
      <c r="C30" s="235" t="s">
        <v>248</v>
      </c>
      <c r="D30" s="235">
        <v>350</v>
      </c>
      <c r="E30" s="238">
        <v>350</v>
      </c>
    </row>
    <row r="31" ht="16.5" spans="1:5">
      <c r="A31" s="240">
        <v>29</v>
      </c>
      <c r="B31" s="241" t="s">
        <v>58</v>
      </c>
      <c r="C31" s="242" t="s">
        <v>248</v>
      </c>
      <c r="D31" s="242">
        <v>350</v>
      </c>
      <c r="E31" s="238">
        <v>350</v>
      </c>
    </row>
    <row r="32" ht="16.5" spans="1:5">
      <c r="A32" s="234">
        <v>30</v>
      </c>
      <c r="B32" s="237" t="s">
        <v>98</v>
      </c>
      <c r="C32" s="235" t="s">
        <v>248</v>
      </c>
      <c r="D32" s="235">
        <v>350</v>
      </c>
      <c r="E32" s="238">
        <v>350</v>
      </c>
    </row>
    <row r="33" ht="16.5" spans="1:5">
      <c r="A33" s="234">
        <v>31</v>
      </c>
      <c r="B33" s="237" t="s">
        <v>24</v>
      </c>
      <c r="C33" s="235" t="s">
        <v>248</v>
      </c>
      <c r="D33" s="235">
        <v>350</v>
      </c>
      <c r="E33" s="238">
        <v>350</v>
      </c>
    </row>
    <row r="34" ht="16.5" spans="1:5">
      <c r="A34" s="234">
        <v>32</v>
      </c>
      <c r="B34" s="237" t="s">
        <v>104</v>
      </c>
      <c r="C34" s="235" t="s">
        <v>248</v>
      </c>
      <c r="D34" s="235">
        <v>350</v>
      </c>
      <c r="E34" s="238">
        <v>450</v>
      </c>
    </row>
    <row r="35" ht="16.5" spans="1:5">
      <c r="A35" s="234">
        <v>33</v>
      </c>
      <c r="B35" s="237" t="s">
        <v>132</v>
      </c>
      <c r="C35" s="235" t="s">
        <v>248</v>
      </c>
      <c r="D35" s="235">
        <v>450</v>
      </c>
      <c r="E35" s="238">
        <v>450</v>
      </c>
    </row>
    <row r="36" ht="16.5" spans="1:5">
      <c r="A36" s="234">
        <v>34</v>
      </c>
      <c r="B36" s="237" t="s">
        <v>93</v>
      </c>
      <c r="C36" s="235" t="s">
        <v>248</v>
      </c>
      <c r="D36" s="235">
        <v>450</v>
      </c>
      <c r="E36" s="243">
        <v>350</v>
      </c>
    </row>
    <row r="37" ht="16.5" spans="1:5">
      <c r="A37" s="234">
        <v>35</v>
      </c>
      <c r="B37" s="244" t="s">
        <v>36</v>
      </c>
      <c r="C37" s="235" t="s">
        <v>248</v>
      </c>
      <c r="D37" s="235">
        <v>350</v>
      </c>
      <c r="E37" s="243">
        <v>450</v>
      </c>
    </row>
    <row r="38" spans="1:5">
      <c r="A38" s="227"/>
      <c r="B38" s="227"/>
      <c r="C38" s="227"/>
      <c r="D38" s="227">
        <f>SUM(D3:D37)</f>
        <v>13950</v>
      </c>
      <c r="E38" s="227"/>
    </row>
    <row r="39" ht="17.25" spans="1:5">
      <c r="A39" s="245" t="s">
        <v>42</v>
      </c>
      <c r="B39" s="246"/>
      <c r="C39" s="245"/>
      <c r="D39" s="245"/>
      <c r="E39" s="245"/>
    </row>
  </sheetData>
  <pageMargins left="0.75" right="0.75" top="1" bottom="1" header="0.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topLeftCell="A16" workbookViewId="0">
      <selection activeCell="F7" sqref="F7"/>
    </sheetView>
  </sheetViews>
  <sheetFormatPr defaultColWidth="9" defaultRowHeight="13.5"/>
  <sheetData>
    <row r="1" spans="1:6">
      <c r="A1" s="220" t="s">
        <v>250</v>
      </c>
      <c r="B1" s="220"/>
      <c r="C1" s="220"/>
      <c r="D1" s="220"/>
      <c r="E1" s="220"/>
      <c r="F1" s="220"/>
    </row>
    <row r="2" spans="1:3">
      <c r="A2" s="221" t="s">
        <v>47</v>
      </c>
      <c r="B2" s="222" t="s">
        <v>251</v>
      </c>
      <c r="C2" s="223"/>
    </row>
    <row r="3" spans="1:3">
      <c r="A3" s="224"/>
      <c r="B3" s="225" t="s">
        <v>194</v>
      </c>
      <c r="C3" s="225" t="s">
        <v>4</v>
      </c>
    </row>
    <row r="4" spans="1:3">
      <c r="A4" s="221" t="s">
        <v>76</v>
      </c>
      <c r="B4" s="225" t="s">
        <v>64</v>
      </c>
      <c r="C4" s="225">
        <v>20</v>
      </c>
    </row>
    <row r="5" spans="1:3">
      <c r="A5" s="226"/>
      <c r="B5" s="225" t="s">
        <v>35</v>
      </c>
      <c r="C5" s="225">
        <v>20</v>
      </c>
    </row>
    <row r="6" spans="1:3">
      <c r="A6" s="224"/>
      <c r="B6" s="225" t="s">
        <v>19</v>
      </c>
      <c r="C6" s="225">
        <v>20</v>
      </c>
    </row>
    <row r="7" spans="1:3">
      <c r="A7" s="221" t="s">
        <v>125</v>
      </c>
      <c r="B7" s="225" t="s">
        <v>7</v>
      </c>
      <c r="C7" s="225">
        <v>20</v>
      </c>
    </row>
    <row r="8" spans="1:3">
      <c r="A8" s="224"/>
      <c r="B8" s="225" t="s">
        <v>29</v>
      </c>
      <c r="C8" s="225">
        <v>20</v>
      </c>
    </row>
    <row r="9" spans="1:3">
      <c r="A9" s="225" t="s">
        <v>141</v>
      </c>
      <c r="B9" s="225" t="s">
        <v>32</v>
      </c>
      <c r="C9" s="225">
        <v>20</v>
      </c>
    </row>
    <row r="10" spans="1:3">
      <c r="A10" s="225" t="s">
        <v>242</v>
      </c>
      <c r="B10" s="225" t="s">
        <v>24</v>
      </c>
      <c r="C10" s="225">
        <v>20</v>
      </c>
    </row>
    <row r="11" spans="1:3">
      <c r="A11" s="221" t="s">
        <v>65</v>
      </c>
      <c r="B11" s="225" t="s">
        <v>68</v>
      </c>
      <c r="C11" s="225">
        <v>20</v>
      </c>
    </row>
    <row r="12" spans="1:3">
      <c r="A12" s="226"/>
      <c r="B12" s="225" t="s">
        <v>17</v>
      </c>
      <c r="C12" s="225">
        <v>20</v>
      </c>
    </row>
    <row r="13" spans="1:3">
      <c r="A13" s="224"/>
      <c r="B13" s="225" t="s">
        <v>101</v>
      </c>
      <c r="C13" s="225">
        <v>20</v>
      </c>
    </row>
    <row r="14" spans="1:3">
      <c r="A14" s="221" t="s">
        <v>60</v>
      </c>
      <c r="B14" s="225" t="s">
        <v>75</v>
      </c>
      <c r="C14" s="225">
        <v>20</v>
      </c>
    </row>
    <row r="15" spans="1:3">
      <c r="A15" s="224"/>
      <c r="B15" s="226" t="s">
        <v>9</v>
      </c>
      <c r="C15" s="225">
        <v>20</v>
      </c>
    </row>
    <row r="16" spans="1:3">
      <c r="A16" s="221" t="s">
        <v>54</v>
      </c>
      <c r="B16" s="225" t="s">
        <v>55</v>
      </c>
      <c r="C16" s="225">
        <v>20</v>
      </c>
    </row>
    <row r="17" spans="1:3">
      <c r="A17" s="226"/>
      <c r="B17" s="226" t="s">
        <v>113</v>
      </c>
      <c r="C17" s="225">
        <v>20</v>
      </c>
    </row>
    <row r="18" spans="1:3">
      <c r="A18" s="221" t="s">
        <v>86</v>
      </c>
      <c r="B18" s="225" t="s">
        <v>87</v>
      </c>
      <c r="C18" s="225">
        <v>20</v>
      </c>
    </row>
    <row r="19" spans="1:3">
      <c r="A19" s="226"/>
      <c r="B19" s="225" t="s">
        <v>121</v>
      </c>
      <c r="C19" s="225">
        <v>20</v>
      </c>
    </row>
    <row r="20" spans="1:13">
      <c r="A20" s="224"/>
      <c r="B20" s="225" t="s">
        <v>123</v>
      </c>
      <c r="C20" s="225">
        <v>20</v>
      </c>
      <c r="H20" s="227"/>
      <c r="I20" s="227"/>
      <c r="J20" s="227"/>
      <c r="K20" s="227"/>
      <c r="L20" s="227"/>
      <c r="M20" s="227"/>
    </row>
    <row r="21" spans="1:3">
      <c r="A21" s="225" t="s">
        <v>219</v>
      </c>
      <c r="B21" s="225" t="s">
        <v>117</v>
      </c>
      <c r="C21" s="225">
        <v>20</v>
      </c>
    </row>
    <row r="22" spans="1:3">
      <c r="A22" s="221" t="s">
        <v>252</v>
      </c>
      <c r="B22" s="225" t="s">
        <v>109</v>
      </c>
      <c r="C22" s="225">
        <v>20</v>
      </c>
    </row>
    <row r="23" spans="1:3">
      <c r="A23" s="226"/>
      <c r="B23" s="225" t="s">
        <v>104</v>
      </c>
      <c r="C23" s="225">
        <v>20</v>
      </c>
    </row>
    <row r="24" spans="1:3">
      <c r="A24" s="226"/>
      <c r="B24" s="225" t="s">
        <v>112</v>
      </c>
      <c r="C24" s="225">
        <v>20</v>
      </c>
    </row>
    <row r="25" spans="1:3">
      <c r="A25" s="221" t="s">
        <v>47</v>
      </c>
      <c r="B25" s="222" t="s">
        <v>253</v>
      </c>
      <c r="C25" s="223"/>
    </row>
    <row r="26" spans="1:3">
      <c r="A26" s="224"/>
      <c r="B26" s="225" t="s">
        <v>194</v>
      </c>
      <c r="C26" s="225" t="s">
        <v>4</v>
      </c>
    </row>
    <row r="27" spans="1:6">
      <c r="A27" s="221" t="s">
        <v>76</v>
      </c>
      <c r="B27" s="225" t="s">
        <v>19</v>
      </c>
      <c r="C27" s="225">
        <v>20</v>
      </c>
      <c r="D27" s="227"/>
      <c r="E27" s="227"/>
      <c r="F27" s="228"/>
    </row>
    <row r="28" spans="1:6">
      <c r="A28" s="226"/>
      <c r="B28" s="225" t="s">
        <v>145</v>
      </c>
      <c r="C28" s="225">
        <v>20</v>
      </c>
      <c r="D28" s="227"/>
      <c r="E28" s="227"/>
      <c r="F28" s="227"/>
    </row>
    <row r="29" spans="1:6">
      <c r="A29" s="224"/>
      <c r="B29" s="225" t="s">
        <v>12</v>
      </c>
      <c r="C29" s="225">
        <v>20</v>
      </c>
      <c r="D29" s="227"/>
      <c r="E29" s="227"/>
      <c r="F29" s="227"/>
    </row>
    <row r="30" spans="1:6">
      <c r="A30" s="221" t="s">
        <v>125</v>
      </c>
      <c r="B30" s="225" t="s">
        <v>29</v>
      </c>
      <c r="C30" s="225">
        <v>20</v>
      </c>
      <c r="D30" s="227"/>
      <c r="E30" s="227"/>
      <c r="F30" s="227"/>
    </row>
    <row r="31" spans="1:3">
      <c r="A31" s="224"/>
      <c r="B31" s="225" t="s">
        <v>130</v>
      </c>
      <c r="C31" s="225">
        <v>20</v>
      </c>
    </row>
    <row r="32" spans="1:3">
      <c r="A32" s="225" t="s">
        <v>141</v>
      </c>
      <c r="B32" s="225" t="s">
        <v>31</v>
      </c>
      <c r="C32" s="225">
        <v>20</v>
      </c>
    </row>
    <row r="33" spans="1:3">
      <c r="A33" s="225" t="s">
        <v>242</v>
      </c>
      <c r="B33" s="225" t="s">
        <v>24</v>
      </c>
      <c r="C33" s="225">
        <v>20</v>
      </c>
    </row>
    <row r="34" spans="1:3">
      <c r="A34" s="221" t="s">
        <v>65</v>
      </c>
      <c r="B34" s="225" t="s">
        <v>144</v>
      </c>
      <c r="C34" s="225">
        <v>20</v>
      </c>
    </row>
    <row r="35" spans="1:3">
      <c r="A35" s="226"/>
      <c r="B35" s="225" t="s">
        <v>66</v>
      </c>
      <c r="C35" s="225">
        <v>20</v>
      </c>
    </row>
    <row r="36" spans="1:3">
      <c r="A36" s="224"/>
      <c r="B36" s="225" t="s">
        <v>17</v>
      </c>
      <c r="C36" s="225">
        <v>20</v>
      </c>
    </row>
    <row r="37" spans="1:3">
      <c r="A37" s="221" t="s">
        <v>60</v>
      </c>
      <c r="B37" s="225" t="s">
        <v>147</v>
      </c>
      <c r="C37" s="225">
        <v>20</v>
      </c>
    </row>
    <row r="38" spans="1:3">
      <c r="A38" s="224"/>
      <c r="B38" s="226" t="s">
        <v>9</v>
      </c>
      <c r="C38" s="225">
        <v>20</v>
      </c>
    </row>
    <row r="39" spans="1:3">
      <c r="A39" s="221" t="s">
        <v>54</v>
      </c>
      <c r="B39" s="225" t="s">
        <v>149</v>
      </c>
      <c r="C39" s="225">
        <v>20</v>
      </c>
    </row>
    <row r="40" spans="1:3">
      <c r="A40" s="226"/>
      <c r="B40" s="225" t="s">
        <v>44</v>
      </c>
      <c r="C40" s="225">
        <v>20</v>
      </c>
    </row>
    <row r="41" spans="1:3">
      <c r="A41" s="221" t="s">
        <v>86</v>
      </c>
      <c r="B41" s="225" t="s">
        <v>123</v>
      </c>
      <c r="C41" s="225">
        <v>20</v>
      </c>
    </row>
    <row r="42" spans="1:3">
      <c r="A42" s="226"/>
      <c r="B42" s="225" t="s">
        <v>87</v>
      </c>
      <c r="C42" s="225">
        <v>20</v>
      </c>
    </row>
    <row r="43" spans="1:3">
      <c r="A43" s="224"/>
      <c r="B43" s="225" t="s">
        <v>135</v>
      </c>
      <c r="C43" s="225">
        <v>20</v>
      </c>
    </row>
    <row r="44" spans="1:3">
      <c r="A44" s="225" t="s">
        <v>219</v>
      </c>
      <c r="B44" s="225" t="s">
        <v>58</v>
      </c>
      <c r="C44" s="225">
        <v>20</v>
      </c>
    </row>
    <row r="45" spans="1:3">
      <c r="A45" s="229" t="s">
        <v>254</v>
      </c>
      <c r="B45" s="225" t="s">
        <v>155</v>
      </c>
      <c r="C45" s="225">
        <v>20</v>
      </c>
    </row>
    <row r="46" spans="1:3">
      <c r="A46" s="230"/>
      <c r="B46" s="225" t="s">
        <v>148</v>
      </c>
      <c r="C46" s="225">
        <v>20</v>
      </c>
    </row>
    <row r="47" spans="1:3">
      <c r="A47" s="230"/>
      <c r="B47" s="225" t="s">
        <v>98</v>
      </c>
      <c r="C47" s="225">
        <v>20</v>
      </c>
    </row>
    <row r="48" spans="1:3">
      <c r="A48" s="231" t="s">
        <v>39</v>
      </c>
      <c r="B48" s="232"/>
      <c r="C48" s="225">
        <f>SUM(C27:C47)</f>
        <v>420</v>
      </c>
    </row>
    <row r="49" spans="1:3">
      <c r="A49" s="3" t="s">
        <v>182</v>
      </c>
      <c r="B49" s="3"/>
      <c r="C49" s="3">
        <f>SUM(C4:C24,C27:C47)</f>
        <v>840</v>
      </c>
    </row>
    <row r="50" spans="2:3">
      <c r="B50" s="5">
        <f>C49</f>
        <v>840</v>
      </c>
      <c r="C50" s="5"/>
    </row>
    <row r="52" spans="1:6">
      <c r="A52" s="227" t="s">
        <v>255</v>
      </c>
      <c r="B52" s="227"/>
      <c r="C52" s="227"/>
      <c r="D52" s="227"/>
      <c r="E52" s="227"/>
      <c r="F52" s="227"/>
    </row>
  </sheetData>
  <mergeCells count="21">
    <mergeCell ref="A1:F1"/>
    <mergeCell ref="H20:M20"/>
    <mergeCell ref="A48:B48"/>
    <mergeCell ref="B50:C50"/>
    <mergeCell ref="A52:F52"/>
    <mergeCell ref="A2:A3"/>
    <mergeCell ref="A4:A6"/>
    <mergeCell ref="A7:A8"/>
    <mergeCell ref="A11:A13"/>
    <mergeCell ref="A14:A15"/>
    <mergeCell ref="A16:A17"/>
    <mergeCell ref="A18:A20"/>
    <mergeCell ref="A22:A24"/>
    <mergeCell ref="A25:A26"/>
    <mergeCell ref="A27:A29"/>
    <mergeCell ref="A30:A31"/>
    <mergeCell ref="A34:A36"/>
    <mergeCell ref="A37:A38"/>
    <mergeCell ref="A39:A40"/>
    <mergeCell ref="A41:A43"/>
    <mergeCell ref="A45:A47"/>
  </mergeCells>
  <pageMargins left="0.75" right="0.75" top="0.590277777777778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B7" sqref="B7"/>
    </sheetView>
  </sheetViews>
  <sheetFormatPr defaultColWidth="9" defaultRowHeight="13.5" outlineLevelCol="7"/>
  <cols>
    <col min="3" max="3" width="6.875" customWidth="1"/>
    <col min="4" max="4" width="11.5" customWidth="1"/>
    <col min="7" max="7" width="7.5" customWidth="1"/>
    <col min="8" max="8" width="11.625" customWidth="1"/>
  </cols>
  <sheetData>
    <row r="1" ht="20.25" spans="1:8">
      <c r="A1" s="215" t="s">
        <v>256</v>
      </c>
      <c r="B1" s="215"/>
      <c r="C1" s="215"/>
      <c r="D1" s="215"/>
      <c r="E1" s="215"/>
      <c r="F1" s="215"/>
      <c r="G1" s="215"/>
      <c r="H1" s="215"/>
    </row>
    <row r="2" ht="20.25" spans="1:8">
      <c r="A2" s="216" t="s">
        <v>257</v>
      </c>
      <c r="B2" s="216"/>
      <c r="C2" s="216"/>
      <c r="D2" s="216"/>
      <c r="E2" s="216" t="s">
        <v>258</v>
      </c>
      <c r="F2" s="216"/>
      <c r="G2" s="216"/>
      <c r="H2" s="216"/>
    </row>
    <row r="3" ht="20.25" spans="1:8">
      <c r="A3" s="216" t="s">
        <v>2</v>
      </c>
      <c r="B3" s="216" t="s">
        <v>3</v>
      </c>
      <c r="C3" s="216" t="s">
        <v>4</v>
      </c>
      <c r="D3" s="216" t="s">
        <v>259</v>
      </c>
      <c r="E3" s="216" t="s">
        <v>2</v>
      </c>
      <c r="F3" s="216" t="s">
        <v>3</v>
      </c>
      <c r="G3" s="216" t="s">
        <v>4</v>
      </c>
      <c r="H3" s="216" t="s">
        <v>259</v>
      </c>
    </row>
    <row r="4" ht="20.25" spans="1:8">
      <c r="A4" s="216">
        <v>1</v>
      </c>
      <c r="B4" s="216" t="s">
        <v>112</v>
      </c>
      <c r="C4" s="216">
        <v>180</v>
      </c>
      <c r="D4" s="216" t="s">
        <v>260</v>
      </c>
      <c r="E4" s="216">
        <v>1</v>
      </c>
      <c r="F4" s="216" t="s">
        <v>112</v>
      </c>
      <c r="G4" s="216">
        <v>180</v>
      </c>
      <c r="H4" s="216" t="s">
        <v>260</v>
      </c>
    </row>
    <row r="5" ht="20.25" spans="1:8">
      <c r="A5" s="216">
        <v>2</v>
      </c>
      <c r="B5" s="216" t="s">
        <v>26</v>
      </c>
      <c r="C5" s="216">
        <v>400</v>
      </c>
      <c r="D5" s="216" t="s">
        <v>261</v>
      </c>
      <c r="E5" s="216">
        <v>2</v>
      </c>
      <c r="F5" s="216" t="s">
        <v>26</v>
      </c>
      <c r="G5" s="216">
        <v>400</v>
      </c>
      <c r="H5" s="216" t="s">
        <v>261</v>
      </c>
    </row>
    <row r="6" ht="20.25" spans="1:8">
      <c r="A6" s="216">
        <v>3</v>
      </c>
      <c r="B6" s="216" t="s">
        <v>27</v>
      </c>
      <c r="C6" s="216">
        <v>180</v>
      </c>
      <c r="D6" s="216" t="s">
        <v>260</v>
      </c>
      <c r="E6" s="216">
        <v>3</v>
      </c>
      <c r="F6" s="216" t="s">
        <v>96</v>
      </c>
      <c r="G6" s="216">
        <v>180</v>
      </c>
      <c r="H6" s="216" t="s">
        <v>260</v>
      </c>
    </row>
    <row r="7" ht="20.25" spans="1:8">
      <c r="A7" s="216">
        <v>4</v>
      </c>
      <c r="B7" s="216" t="s">
        <v>262</v>
      </c>
      <c r="C7" s="216">
        <v>180</v>
      </c>
      <c r="D7" s="216" t="s">
        <v>260</v>
      </c>
      <c r="E7" s="216">
        <v>4</v>
      </c>
      <c r="F7" s="216" t="s">
        <v>262</v>
      </c>
      <c r="G7" s="216">
        <v>180</v>
      </c>
      <c r="H7" s="216" t="s">
        <v>260</v>
      </c>
    </row>
    <row r="8" ht="20.25" spans="1:8">
      <c r="A8" s="216" t="s">
        <v>105</v>
      </c>
      <c r="B8" s="216"/>
      <c r="C8" s="216">
        <f>SUM(C4:C7)</f>
        <v>940</v>
      </c>
      <c r="D8" s="216"/>
      <c r="E8" s="216" t="s">
        <v>105</v>
      </c>
      <c r="F8" s="216"/>
      <c r="G8" s="216">
        <f>SUM(G4:G7)</f>
        <v>940</v>
      </c>
      <c r="H8" s="216"/>
    </row>
    <row r="9" ht="20.25" spans="1:8">
      <c r="A9" s="216" t="s">
        <v>182</v>
      </c>
      <c r="B9" s="216"/>
      <c r="C9" s="216"/>
      <c r="D9" s="216"/>
      <c r="E9" s="216"/>
      <c r="F9" s="216"/>
      <c r="G9" s="216">
        <f>C8+G8</f>
        <v>1880</v>
      </c>
      <c r="H9" s="217"/>
    </row>
    <row r="10" ht="20.25" spans="1:8">
      <c r="A10" s="216" t="s">
        <v>204</v>
      </c>
      <c r="B10" s="216"/>
      <c r="C10" s="216"/>
      <c r="D10" s="216"/>
      <c r="E10" s="216"/>
      <c r="F10" s="216"/>
      <c r="G10" s="218">
        <f>G9</f>
        <v>1880</v>
      </c>
      <c r="H10" s="218"/>
    </row>
    <row r="11" ht="20.25" spans="1:8">
      <c r="A11" s="219"/>
      <c r="B11" s="219"/>
      <c r="C11" s="219"/>
      <c r="D11" s="219"/>
      <c r="E11" s="219"/>
      <c r="F11" s="219"/>
      <c r="G11" s="219"/>
      <c r="H11" s="219"/>
    </row>
    <row r="12" ht="20.25" spans="1:8">
      <c r="A12" s="219" t="s">
        <v>255</v>
      </c>
      <c r="B12" s="219"/>
      <c r="C12" s="219"/>
      <c r="D12" s="219"/>
      <c r="E12" s="219"/>
      <c r="F12" s="219"/>
      <c r="G12" s="219"/>
      <c r="H12" s="219"/>
    </row>
  </sheetData>
  <mergeCells count="11">
    <mergeCell ref="A1:H1"/>
    <mergeCell ref="A2:D2"/>
    <mergeCell ref="E2:H2"/>
    <mergeCell ref="A8:B8"/>
    <mergeCell ref="C8:D8"/>
    <mergeCell ref="E8:F8"/>
    <mergeCell ref="G8:H8"/>
    <mergeCell ref="A9:F9"/>
    <mergeCell ref="A10:F10"/>
    <mergeCell ref="G10:H10"/>
    <mergeCell ref="A12:G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0"/>
  <sheetViews>
    <sheetView topLeftCell="A106" workbookViewId="0">
      <selection activeCell="R6" sqref="R6"/>
    </sheetView>
  </sheetViews>
  <sheetFormatPr defaultColWidth="9" defaultRowHeight="13.5"/>
  <cols>
    <col min="1" max="2" width="9" style="1"/>
    <col min="3" max="3" width="10.125" style="1" customWidth="1"/>
    <col min="4" max="4" width="3.75" style="1" customWidth="1"/>
    <col min="5" max="5" width="4.625" style="1" customWidth="1"/>
    <col min="6" max="6" width="7" style="1" customWidth="1"/>
    <col min="7" max="7" width="9.375" style="1" customWidth="1"/>
    <col min="8" max="8" width="5.875" style="1" customWidth="1"/>
    <col min="9" max="9" width="7.25" style="1" customWidth="1"/>
    <col min="10" max="10" width="7.5" style="1" customWidth="1"/>
    <col min="11" max="11" width="5.5" style="1" customWidth="1"/>
    <col min="12" max="12" width="6.375" style="1" customWidth="1"/>
    <col min="13" max="13" width="5.125" style="1" customWidth="1"/>
    <col min="14" max="14" width="4.375" style="1" customWidth="1"/>
    <col min="15" max="15" width="7.125" style="1" customWidth="1"/>
    <col min="16" max="16384" width="9" style="1"/>
  </cols>
  <sheetData>
    <row r="1" ht="29" customHeight="1" spans="1:3">
      <c r="A1" s="28" t="s">
        <v>2</v>
      </c>
      <c r="B1" s="29" t="s">
        <v>3</v>
      </c>
      <c r="C1" s="124" t="s">
        <v>43</v>
      </c>
    </row>
    <row r="2" ht="14.25" spans="1:16">
      <c r="A2" s="32">
        <v>1</v>
      </c>
      <c r="B2" s="319" t="s">
        <v>44</v>
      </c>
      <c r="C2" s="34">
        <f>SUMIF($F$4:$F$108,B2,$O$4:$O$108)</f>
        <v>600</v>
      </c>
      <c r="E2" s="271" t="s">
        <v>45</v>
      </c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</row>
    <row r="3" ht="14.25" spans="1:15">
      <c r="A3" s="32">
        <v>2</v>
      </c>
      <c r="B3" s="319" t="s">
        <v>46</v>
      </c>
      <c r="C3" s="34">
        <f t="shared" ref="C3:C34" si="0">SUMIF($F$4:$F$108,B3,$O$4:$O$108)</f>
        <v>1100</v>
      </c>
      <c r="E3" s="320" t="s">
        <v>47</v>
      </c>
      <c r="F3" s="320" t="s">
        <v>48</v>
      </c>
      <c r="G3" s="320" t="s">
        <v>49</v>
      </c>
      <c r="H3" s="321" t="s">
        <v>6</v>
      </c>
      <c r="I3" s="328" t="s">
        <v>50</v>
      </c>
      <c r="J3" s="321" t="s">
        <v>6</v>
      </c>
      <c r="K3" s="320" t="s">
        <v>51</v>
      </c>
      <c r="L3" s="321" t="s">
        <v>6</v>
      </c>
      <c r="M3" s="328" t="s">
        <v>52</v>
      </c>
      <c r="N3" s="321" t="s">
        <v>6</v>
      </c>
      <c r="O3" s="321" t="s">
        <v>39</v>
      </c>
    </row>
    <row r="4" ht="14.25" spans="1:15">
      <c r="A4" s="32">
        <v>3</v>
      </c>
      <c r="B4" s="319" t="s">
        <v>53</v>
      </c>
      <c r="C4" s="34">
        <f t="shared" si="0"/>
        <v>1300</v>
      </c>
      <c r="E4" s="159" t="s">
        <v>54</v>
      </c>
      <c r="F4" s="159" t="s">
        <v>55</v>
      </c>
      <c r="G4" s="159">
        <v>12</v>
      </c>
      <c r="H4" s="131">
        <v>1200</v>
      </c>
      <c r="I4" s="159">
        <v>5</v>
      </c>
      <c r="J4" s="131">
        <v>150</v>
      </c>
      <c r="K4" s="159"/>
      <c r="L4" s="131"/>
      <c r="M4" s="159"/>
      <c r="N4" s="131"/>
      <c r="O4" s="131">
        <v>1350</v>
      </c>
    </row>
    <row r="5" ht="14.25" spans="1:15">
      <c r="A5" s="32">
        <v>4</v>
      </c>
      <c r="B5" s="322" t="s">
        <v>56</v>
      </c>
      <c r="C5" s="34">
        <f t="shared" si="0"/>
        <v>0</v>
      </c>
      <c r="E5" s="159"/>
      <c r="F5" s="159" t="s">
        <v>57</v>
      </c>
      <c r="G5" s="159">
        <v>12</v>
      </c>
      <c r="H5" s="131">
        <v>1200</v>
      </c>
      <c r="I5" s="159">
        <v>5</v>
      </c>
      <c r="J5" s="131">
        <v>150</v>
      </c>
      <c r="K5" s="159"/>
      <c r="L5" s="131"/>
      <c r="M5" s="159"/>
      <c r="N5" s="131"/>
      <c r="O5" s="131">
        <v>1350</v>
      </c>
    </row>
    <row r="6" ht="14.25" spans="1:15">
      <c r="A6" s="32">
        <v>5</v>
      </c>
      <c r="B6" s="319" t="s">
        <v>58</v>
      </c>
      <c r="C6" s="34">
        <f t="shared" si="0"/>
        <v>1290</v>
      </c>
      <c r="E6" s="159"/>
      <c r="F6" s="159" t="s">
        <v>59</v>
      </c>
      <c r="G6" s="159">
        <v>0</v>
      </c>
      <c r="H6" s="131">
        <v>0</v>
      </c>
      <c r="I6" s="159"/>
      <c r="J6" s="131"/>
      <c r="K6" s="159">
        <v>12</v>
      </c>
      <c r="L6" s="131">
        <v>600</v>
      </c>
      <c r="M6" s="159">
        <v>5</v>
      </c>
      <c r="N6" s="131">
        <v>75</v>
      </c>
      <c r="O6" s="131">
        <v>675</v>
      </c>
    </row>
    <row r="7" ht="14.25" spans="1:15">
      <c r="A7" s="32">
        <v>6</v>
      </c>
      <c r="B7" s="319" t="s">
        <v>21</v>
      </c>
      <c r="C7" s="34">
        <f t="shared" si="0"/>
        <v>0</v>
      </c>
      <c r="E7" s="159" t="s">
        <v>60</v>
      </c>
      <c r="F7" s="159" t="s">
        <v>61</v>
      </c>
      <c r="G7" s="159">
        <v>12</v>
      </c>
      <c r="H7" s="131">
        <v>1200</v>
      </c>
      <c r="I7" s="159">
        <v>6</v>
      </c>
      <c r="J7" s="131">
        <v>180</v>
      </c>
      <c r="K7" s="159">
        <v>0</v>
      </c>
      <c r="L7" s="131">
        <v>0</v>
      </c>
      <c r="M7" s="159"/>
      <c r="N7" s="131"/>
      <c r="O7" s="131">
        <v>1380</v>
      </c>
    </row>
    <row r="8" ht="14.25" spans="1:15">
      <c r="A8" s="32">
        <v>7</v>
      </c>
      <c r="B8" s="319" t="s">
        <v>62</v>
      </c>
      <c r="C8" s="34">
        <f t="shared" si="0"/>
        <v>1000</v>
      </c>
      <c r="E8" s="159"/>
      <c r="F8" s="159" t="s">
        <v>63</v>
      </c>
      <c r="G8" s="159">
        <v>12</v>
      </c>
      <c r="H8" s="131">
        <v>1200</v>
      </c>
      <c r="I8" s="159">
        <v>6</v>
      </c>
      <c r="J8" s="131">
        <v>180</v>
      </c>
      <c r="K8" s="159">
        <v>0</v>
      </c>
      <c r="L8" s="131">
        <v>0</v>
      </c>
      <c r="M8" s="159"/>
      <c r="N8" s="131"/>
      <c r="O8" s="131">
        <v>1380</v>
      </c>
    </row>
    <row r="9" ht="14.25" spans="1:15">
      <c r="A9" s="32">
        <v>8</v>
      </c>
      <c r="B9" s="319" t="s">
        <v>64</v>
      </c>
      <c r="C9" s="34">
        <f t="shared" si="0"/>
        <v>1135</v>
      </c>
      <c r="E9" s="159"/>
      <c r="F9" s="159" t="s">
        <v>10</v>
      </c>
      <c r="G9" s="159">
        <v>0</v>
      </c>
      <c r="H9" s="131">
        <v>0</v>
      </c>
      <c r="I9" s="159"/>
      <c r="J9" s="131"/>
      <c r="K9" s="159">
        <v>3</v>
      </c>
      <c r="L9" s="131">
        <v>150</v>
      </c>
      <c r="M9" s="159">
        <v>3</v>
      </c>
      <c r="N9" s="131">
        <v>45</v>
      </c>
      <c r="O9" s="131">
        <v>195</v>
      </c>
    </row>
    <row r="10" ht="14.25" spans="1:15">
      <c r="A10" s="32">
        <v>9</v>
      </c>
      <c r="B10" s="319" t="s">
        <v>59</v>
      </c>
      <c r="C10" s="34">
        <f t="shared" si="0"/>
        <v>675</v>
      </c>
      <c r="E10" s="159" t="s">
        <v>65</v>
      </c>
      <c r="F10" s="159" t="s">
        <v>66</v>
      </c>
      <c r="G10" s="159">
        <v>20</v>
      </c>
      <c r="H10" s="131">
        <v>2000</v>
      </c>
      <c r="I10" s="159">
        <v>9</v>
      </c>
      <c r="J10" s="131">
        <v>270</v>
      </c>
      <c r="K10" s="159"/>
      <c r="L10" s="131"/>
      <c r="M10" s="159"/>
      <c r="N10" s="131"/>
      <c r="O10" s="131">
        <v>2270</v>
      </c>
    </row>
    <row r="11" ht="14.25" spans="1:15">
      <c r="A11" s="32">
        <v>10</v>
      </c>
      <c r="B11" s="319" t="s">
        <v>67</v>
      </c>
      <c r="C11" s="34">
        <f t="shared" si="0"/>
        <v>1300</v>
      </c>
      <c r="E11" s="159"/>
      <c r="F11" s="159" t="s">
        <v>68</v>
      </c>
      <c r="G11" s="159">
        <v>2</v>
      </c>
      <c r="H11" s="131">
        <v>200</v>
      </c>
      <c r="I11" s="159">
        <v>3</v>
      </c>
      <c r="J11" s="131">
        <v>90</v>
      </c>
      <c r="K11" s="159">
        <v>18</v>
      </c>
      <c r="L11" s="131">
        <v>900</v>
      </c>
      <c r="M11" s="159">
        <v>6</v>
      </c>
      <c r="N11" s="131">
        <v>90</v>
      </c>
      <c r="O11" s="131">
        <v>1280</v>
      </c>
    </row>
    <row r="12" ht="14.25" spans="1:15">
      <c r="A12" s="32">
        <v>11</v>
      </c>
      <c r="B12" s="319" t="s">
        <v>30</v>
      </c>
      <c r="C12" s="34">
        <f t="shared" si="0"/>
        <v>1250</v>
      </c>
      <c r="E12" s="159"/>
      <c r="F12" s="159" t="s">
        <v>69</v>
      </c>
      <c r="G12" s="159">
        <v>4</v>
      </c>
      <c r="H12" s="131">
        <v>400</v>
      </c>
      <c r="I12" s="159">
        <v>1</v>
      </c>
      <c r="J12" s="131">
        <v>30</v>
      </c>
      <c r="K12" s="159">
        <v>16</v>
      </c>
      <c r="L12" s="131">
        <v>800</v>
      </c>
      <c r="M12" s="159">
        <v>8</v>
      </c>
      <c r="N12" s="131">
        <v>120</v>
      </c>
      <c r="O12" s="131">
        <v>1350</v>
      </c>
    </row>
    <row r="13" ht="14.25" spans="1:15">
      <c r="A13" s="32">
        <v>12</v>
      </c>
      <c r="B13" s="319" t="s">
        <v>70</v>
      </c>
      <c r="C13" s="34">
        <f t="shared" si="0"/>
        <v>750</v>
      </c>
      <c r="E13" s="159"/>
      <c r="F13" s="159" t="s">
        <v>71</v>
      </c>
      <c r="G13" s="159">
        <v>4</v>
      </c>
      <c r="H13" s="131">
        <v>400</v>
      </c>
      <c r="I13" s="159">
        <v>1</v>
      </c>
      <c r="J13" s="131">
        <v>30</v>
      </c>
      <c r="K13" s="159">
        <v>16</v>
      </c>
      <c r="L13" s="131">
        <v>800</v>
      </c>
      <c r="M13" s="159">
        <v>8</v>
      </c>
      <c r="N13" s="131">
        <v>120</v>
      </c>
      <c r="O13" s="131">
        <v>1350</v>
      </c>
    </row>
    <row r="14" ht="14.25" spans="1:15">
      <c r="A14" s="32">
        <v>13</v>
      </c>
      <c r="B14" s="319" t="s">
        <v>33</v>
      </c>
      <c r="C14" s="34">
        <f t="shared" si="0"/>
        <v>900</v>
      </c>
      <c r="E14" s="159"/>
      <c r="F14" s="159" t="s">
        <v>72</v>
      </c>
      <c r="G14" s="159">
        <v>4</v>
      </c>
      <c r="H14" s="131">
        <v>400</v>
      </c>
      <c r="I14" s="159">
        <v>2</v>
      </c>
      <c r="J14" s="131">
        <v>60</v>
      </c>
      <c r="K14" s="159">
        <v>16</v>
      </c>
      <c r="L14" s="131">
        <v>800</v>
      </c>
      <c r="M14" s="159">
        <v>7</v>
      </c>
      <c r="N14" s="131">
        <v>105</v>
      </c>
      <c r="O14" s="131">
        <v>1365</v>
      </c>
    </row>
    <row r="15" ht="14.25" spans="1:15">
      <c r="A15" s="32">
        <v>14</v>
      </c>
      <c r="B15" s="319" t="s">
        <v>73</v>
      </c>
      <c r="C15" s="34">
        <f t="shared" si="0"/>
        <v>0</v>
      </c>
      <c r="E15" s="159"/>
      <c r="F15" s="159" t="s">
        <v>53</v>
      </c>
      <c r="G15" s="159">
        <v>3</v>
      </c>
      <c r="H15" s="131">
        <v>300</v>
      </c>
      <c r="I15" s="159">
        <v>1</v>
      </c>
      <c r="J15" s="131">
        <v>30</v>
      </c>
      <c r="K15" s="159">
        <v>17</v>
      </c>
      <c r="L15" s="131">
        <v>850</v>
      </c>
      <c r="M15" s="159">
        <v>8</v>
      </c>
      <c r="N15" s="131">
        <v>120</v>
      </c>
      <c r="O15" s="131">
        <v>1300</v>
      </c>
    </row>
    <row r="16" ht="14.25" spans="1:15">
      <c r="A16" s="32">
        <v>15</v>
      </c>
      <c r="B16" s="319" t="s">
        <v>74</v>
      </c>
      <c r="C16" s="34">
        <f t="shared" si="0"/>
        <v>1350</v>
      </c>
      <c r="E16" s="159"/>
      <c r="F16" s="159" t="s">
        <v>67</v>
      </c>
      <c r="G16" s="159">
        <v>3</v>
      </c>
      <c r="H16" s="131">
        <v>300</v>
      </c>
      <c r="I16" s="159">
        <v>1</v>
      </c>
      <c r="J16" s="131">
        <v>30</v>
      </c>
      <c r="K16" s="159">
        <v>17</v>
      </c>
      <c r="L16" s="131">
        <v>850</v>
      </c>
      <c r="M16" s="159">
        <v>8</v>
      </c>
      <c r="N16" s="131">
        <v>120</v>
      </c>
      <c r="O16" s="131">
        <v>1300</v>
      </c>
    </row>
    <row r="17" ht="14.25" spans="1:15">
      <c r="A17" s="32">
        <v>16</v>
      </c>
      <c r="B17" s="319" t="s">
        <v>75</v>
      </c>
      <c r="C17" s="34">
        <f t="shared" si="0"/>
        <v>700</v>
      </c>
      <c r="E17" s="159" t="s">
        <v>76</v>
      </c>
      <c r="F17" s="159" t="s">
        <v>77</v>
      </c>
      <c r="G17" s="159">
        <v>20</v>
      </c>
      <c r="H17" s="131">
        <v>2000</v>
      </c>
      <c r="I17" s="159">
        <v>9</v>
      </c>
      <c r="J17" s="131">
        <v>270</v>
      </c>
      <c r="K17" s="159"/>
      <c r="L17" s="131"/>
      <c r="M17" s="159"/>
      <c r="N17" s="131"/>
      <c r="O17" s="131">
        <v>2270</v>
      </c>
    </row>
    <row r="18" ht="14.25" spans="1:15">
      <c r="A18" s="32">
        <v>17</v>
      </c>
      <c r="B18" s="319" t="s">
        <v>28</v>
      </c>
      <c r="C18" s="34">
        <f t="shared" si="0"/>
        <v>900</v>
      </c>
      <c r="E18" s="159"/>
      <c r="F18" s="159" t="s">
        <v>78</v>
      </c>
      <c r="G18" s="159"/>
      <c r="H18" s="131"/>
      <c r="I18" s="159"/>
      <c r="J18" s="131"/>
      <c r="K18" s="159">
        <v>20</v>
      </c>
      <c r="L18" s="131">
        <v>1000</v>
      </c>
      <c r="M18" s="159">
        <v>9</v>
      </c>
      <c r="N18" s="131">
        <v>135</v>
      </c>
      <c r="O18" s="131">
        <v>1135</v>
      </c>
    </row>
    <row r="19" ht="14.25" spans="1:16">
      <c r="A19" s="32">
        <v>18</v>
      </c>
      <c r="B19" s="319" t="s">
        <v>79</v>
      </c>
      <c r="C19" s="34">
        <f t="shared" si="0"/>
        <v>0</v>
      </c>
      <c r="E19" s="159"/>
      <c r="F19" s="159" t="s">
        <v>80</v>
      </c>
      <c r="G19" s="159">
        <v>8</v>
      </c>
      <c r="H19" s="131">
        <v>800</v>
      </c>
      <c r="I19" s="159">
        <v>2</v>
      </c>
      <c r="J19" s="131">
        <v>60</v>
      </c>
      <c r="K19" s="159">
        <v>12</v>
      </c>
      <c r="L19" s="131">
        <v>600</v>
      </c>
      <c r="M19" s="159">
        <v>7</v>
      </c>
      <c r="N19" s="131">
        <v>105</v>
      </c>
      <c r="O19" s="131">
        <v>1565</v>
      </c>
      <c r="P19" s="149"/>
    </row>
    <row r="20" ht="14.25" spans="1:15">
      <c r="A20" s="32">
        <v>19</v>
      </c>
      <c r="B20" s="319" t="s">
        <v>34</v>
      </c>
      <c r="C20" s="34">
        <f t="shared" si="0"/>
        <v>900</v>
      </c>
      <c r="E20" s="159"/>
      <c r="F20" s="159" t="s">
        <v>81</v>
      </c>
      <c r="G20" s="159">
        <v>8</v>
      </c>
      <c r="H20" s="131">
        <v>800</v>
      </c>
      <c r="I20" s="159">
        <v>3</v>
      </c>
      <c r="J20" s="131">
        <v>90</v>
      </c>
      <c r="K20" s="159">
        <v>12</v>
      </c>
      <c r="L20" s="131">
        <v>600</v>
      </c>
      <c r="M20" s="159">
        <v>6</v>
      </c>
      <c r="N20" s="131">
        <v>90</v>
      </c>
      <c r="O20" s="131">
        <v>1480</v>
      </c>
    </row>
    <row r="21" ht="14.25" spans="1:15">
      <c r="A21" s="32">
        <v>20</v>
      </c>
      <c r="B21" s="319" t="s">
        <v>82</v>
      </c>
      <c r="C21" s="34">
        <f t="shared" si="0"/>
        <v>1600</v>
      </c>
      <c r="E21" s="159"/>
      <c r="F21" s="159" t="s">
        <v>83</v>
      </c>
      <c r="G21" s="159">
        <v>4</v>
      </c>
      <c r="H21" s="131">
        <v>400</v>
      </c>
      <c r="I21" s="159">
        <v>4</v>
      </c>
      <c r="J21" s="131">
        <v>120</v>
      </c>
      <c r="K21" s="159">
        <v>16</v>
      </c>
      <c r="L21" s="131">
        <v>800</v>
      </c>
      <c r="M21" s="159">
        <v>5</v>
      </c>
      <c r="N21" s="131">
        <v>75</v>
      </c>
      <c r="O21" s="131">
        <v>1395</v>
      </c>
    </row>
    <row r="22" ht="14.25" spans="1:15">
      <c r="A22" s="32">
        <v>21</v>
      </c>
      <c r="B22" s="319" t="s">
        <v>16</v>
      </c>
      <c r="C22" s="34">
        <f t="shared" si="0"/>
        <v>1650</v>
      </c>
      <c r="E22" s="159"/>
      <c r="F22" s="159" t="s">
        <v>64</v>
      </c>
      <c r="G22" s="159">
        <v>0</v>
      </c>
      <c r="H22" s="131">
        <v>0</v>
      </c>
      <c r="I22" s="159"/>
      <c r="J22" s="131"/>
      <c r="K22" s="159">
        <v>20</v>
      </c>
      <c r="L22" s="131">
        <v>1000</v>
      </c>
      <c r="M22" s="159">
        <v>9</v>
      </c>
      <c r="N22" s="131">
        <v>135</v>
      </c>
      <c r="O22" s="131">
        <v>1135</v>
      </c>
    </row>
    <row r="23" ht="14.25" spans="1:15">
      <c r="A23" s="32">
        <v>22</v>
      </c>
      <c r="B23" s="319" t="s">
        <v>69</v>
      </c>
      <c r="C23" s="34">
        <f t="shared" si="0"/>
        <v>1350</v>
      </c>
      <c r="E23" s="159"/>
      <c r="F23" s="159" t="s">
        <v>84</v>
      </c>
      <c r="G23" s="159">
        <v>0</v>
      </c>
      <c r="H23" s="131">
        <v>0</v>
      </c>
      <c r="I23" s="159"/>
      <c r="J23" s="131"/>
      <c r="K23" s="159">
        <v>20</v>
      </c>
      <c r="L23" s="131">
        <v>1000</v>
      </c>
      <c r="M23" s="159">
        <v>9</v>
      </c>
      <c r="N23" s="131">
        <v>135</v>
      </c>
      <c r="O23" s="131">
        <v>1135</v>
      </c>
    </row>
    <row r="24" ht="14.25" spans="1:15">
      <c r="A24" s="32">
        <v>23</v>
      </c>
      <c r="B24" s="319" t="s">
        <v>85</v>
      </c>
      <c r="C24" s="34">
        <f t="shared" si="0"/>
        <v>1250</v>
      </c>
      <c r="E24" s="159" t="s">
        <v>86</v>
      </c>
      <c r="F24" s="159" t="s">
        <v>87</v>
      </c>
      <c r="G24" s="159">
        <v>16</v>
      </c>
      <c r="H24" s="131">
        <v>1600</v>
      </c>
      <c r="I24" s="159">
        <v>9</v>
      </c>
      <c r="J24" s="131">
        <v>270</v>
      </c>
      <c r="K24" s="159">
        <v>4</v>
      </c>
      <c r="L24" s="131">
        <v>200</v>
      </c>
      <c r="M24" s="159"/>
      <c r="N24" s="131"/>
      <c r="O24" s="131">
        <v>2070</v>
      </c>
    </row>
    <row r="25" ht="14.25" spans="1:16">
      <c r="A25" s="32">
        <v>24</v>
      </c>
      <c r="B25" s="319" t="s">
        <v>88</v>
      </c>
      <c r="C25" s="34">
        <f t="shared" si="0"/>
        <v>1250</v>
      </c>
      <c r="E25" s="159"/>
      <c r="F25" s="159" t="s">
        <v>89</v>
      </c>
      <c r="G25" s="159">
        <v>4</v>
      </c>
      <c r="H25" s="131">
        <v>400</v>
      </c>
      <c r="I25" s="159">
        <v>2</v>
      </c>
      <c r="J25" s="131">
        <v>60</v>
      </c>
      <c r="K25" s="159">
        <v>16</v>
      </c>
      <c r="L25" s="131">
        <v>800</v>
      </c>
      <c r="M25" s="159">
        <v>7</v>
      </c>
      <c r="N25" s="131">
        <v>105</v>
      </c>
      <c r="O25" s="131">
        <v>1365</v>
      </c>
      <c r="P25" s="149"/>
    </row>
    <row r="26" ht="14.25" spans="1:16">
      <c r="A26" s="32">
        <v>25</v>
      </c>
      <c r="B26" s="319" t="s">
        <v>27</v>
      </c>
      <c r="C26" s="34">
        <f t="shared" si="0"/>
        <v>0</v>
      </c>
      <c r="E26" s="159"/>
      <c r="F26" s="159" t="s">
        <v>90</v>
      </c>
      <c r="G26" s="159">
        <v>4</v>
      </c>
      <c r="H26" s="131">
        <v>400</v>
      </c>
      <c r="I26" s="159">
        <v>2</v>
      </c>
      <c r="J26" s="131">
        <v>60</v>
      </c>
      <c r="K26" s="159">
        <v>16</v>
      </c>
      <c r="L26" s="131">
        <v>800</v>
      </c>
      <c r="M26" s="159">
        <v>7</v>
      </c>
      <c r="N26" s="131">
        <v>105</v>
      </c>
      <c r="O26" s="131">
        <v>1365</v>
      </c>
      <c r="P26" s="149"/>
    </row>
    <row r="27" ht="14.25" spans="1:16">
      <c r="A27" s="32">
        <v>26</v>
      </c>
      <c r="B27" s="319" t="s">
        <v>91</v>
      </c>
      <c r="C27" s="34">
        <f t="shared" si="0"/>
        <v>1100</v>
      </c>
      <c r="E27" s="159"/>
      <c r="F27" s="159" t="s">
        <v>92</v>
      </c>
      <c r="G27" s="159">
        <v>4</v>
      </c>
      <c r="H27" s="131">
        <v>400</v>
      </c>
      <c r="I27" s="159">
        <v>2</v>
      </c>
      <c r="J27" s="131">
        <v>60</v>
      </c>
      <c r="K27" s="159">
        <v>16</v>
      </c>
      <c r="L27" s="131">
        <v>800</v>
      </c>
      <c r="M27" s="159">
        <v>7</v>
      </c>
      <c r="N27" s="131">
        <v>105</v>
      </c>
      <c r="O27" s="131">
        <v>1365</v>
      </c>
      <c r="P27" s="149"/>
    </row>
    <row r="28" ht="14.25" spans="1:16">
      <c r="A28" s="32">
        <v>27</v>
      </c>
      <c r="B28" s="319" t="s">
        <v>93</v>
      </c>
      <c r="C28" s="34">
        <f t="shared" si="0"/>
        <v>0</v>
      </c>
      <c r="E28" s="159"/>
      <c r="F28" s="159" t="s">
        <v>94</v>
      </c>
      <c r="G28" s="159">
        <v>4</v>
      </c>
      <c r="H28" s="131">
        <v>400</v>
      </c>
      <c r="I28" s="159">
        <v>2</v>
      </c>
      <c r="J28" s="131">
        <v>60</v>
      </c>
      <c r="K28" s="159">
        <v>16</v>
      </c>
      <c r="L28" s="131">
        <v>800</v>
      </c>
      <c r="M28" s="159">
        <v>7</v>
      </c>
      <c r="N28" s="131">
        <v>105</v>
      </c>
      <c r="O28" s="131">
        <v>1365</v>
      </c>
      <c r="P28" s="149"/>
    </row>
    <row r="29" ht="14.25" spans="1:15">
      <c r="A29" s="32">
        <v>28</v>
      </c>
      <c r="B29" s="319" t="s">
        <v>95</v>
      </c>
      <c r="C29" s="34">
        <f t="shared" si="0"/>
        <v>750</v>
      </c>
      <c r="E29" s="159"/>
      <c r="F29" s="159" t="s">
        <v>74</v>
      </c>
      <c r="G29" s="159">
        <v>4</v>
      </c>
      <c r="H29" s="131">
        <v>400</v>
      </c>
      <c r="I29" s="159">
        <v>1</v>
      </c>
      <c r="J29" s="131">
        <v>30</v>
      </c>
      <c r="K29" s="159">
        <v>16</v>
      </c>
      <c r="L29" s="131">
        <v>800</v>
      </c>
      <c r="M29" s="159">
        <v>8</v>
      </c>
      <c r="N29" s="131">
        <v>120</v>
      </c>
      <c r="O29" s="131">
        <v>1350</v>
      </c>
    </row>
    <row r="30" ht="14.25" spans="1:15">
      <c r="A30" s="32">
        <v>29</v>
      </c>
      <c r="B30" s="319" t="s">
        <v>96</v>
      </c>
      <c r="C30" s="34">
        <f t="shared" si="0"/>
        <v>0</v>
      </c>
      <c r="E30" s="159" t="s">
        <v>97</v>
      </c>
      <c r="F30" s="323" t="s">
        <v>98</v>
      </c>
      <c r="G30" s="159"/>
      <c r="H30" s="159"/>
      <c r="I30" s="159"/>
      <c r="J30" s="131"/>
      <c r="K30" s="159">
        <v>4</v>
      </c>
      <c r="L30" s="131">
        <v>200</v>
      </c>
      <c r="M30" s="159">
        <v>2</v>
      </c>
      <c r="N30" s="131">
        <v>30</v>
      </c>
      <c r="O30" s="131">
        <v>230</v>
      </c>
    </row>
    <row r="31" ht="14.25" spans="1:15">
      <c r="A31" s="32">
        <v>30</v>
      </c>
      <c r="B31" s="319" t="s">
        <v>99</v>
      </c>
      <c r="C31" s="34">
        <f t="shared" si="0"/>
        <v>1250</v>
      </c>
      <c r="E31" s="159"/>
      <c r="F31" s="323" t="s">
        <v>58</v>
      </c>
      <c r="G31" s="159"/>
      <c r="H31" s="159"/>
      <c r="I31" s="159"/>
      <c r="J31" s="159"/>
      <c r="K31" s="159">
        <v>12</v>
      </c>
      <c r="L31" s="131">
        <v>600</v>
      </c>
      <c r="M31" s="159">
        <v>6</v>
      </c>
      <c r="N31" s="131">
        <v>90</v>
      </c>
      <c r="O31" s="131">
        <v>690</v>
      </c>
    </row>
    <row r="32" ht="14.25" spans="1:15">
      <c r="A32" s="32">
        <v>31</v>
      </c>
      <c r="B32" s="319" t="s">
        <v>100</v>
      </c>
      <c r="C32" s="34">
        <f t="shared" si="0"/>
        <v>0</v>
      </c>
      <c r="E32" s="159"/>
      <c r="F32" s="323"/>
      <c r="G32" s="159"/>
      <c r="H32" s="159"/>
      <c r="I32" s="159"/>
      <c r="J32" s="159"/>
      <c r="K32" s="159"/>
      <c r="L32" s="131"/>
      <c r="M32" s="159"/>
      <c r="N32" s="131"/>
      <c r="O32" s="131"/>
    </row>
    <row r="33" ht="14.25" spans="1:15">
      <c r="A33" s="32">
        <v>32</v>
      </c>
      <c r="B33" s="319" t="s">
        <v>32</v>
      </c>
      <c r="C33" s="34">
        <f t="shared" si="0"/>
        <v>900</v>
      </c>
      <c r="E33" s="159"/>
      <c r="F33" s="323"/>
      <c r="G33" s="159"/>
      <c r="H33" s="159"/>
      <c r="I33" s="159"/>
      <c r="J33" s="159"/>
      <c r="K33" s="159"/>
      <c r="L33" s="131"/>
      <c r="M33" s="159"/>
      <c r="N33" s="131"/>
      <c r="O33" s="131"/>
    </row>
    <row r="34" ht="14.25" spans="1:16">
      <c r="A34" s="32">
        <v>33</v>
      </c>
      <c r="B34" s="319" t="s">
        <v>101</v>
      </c>
      <c r="C34" s="34">
        <f t="shared" si="0"/>
        <v>1250</v>
      </c>
      <c r="E34" s="159"/>
      <c r="F34" s="323"/>
      <c r="G34" s="159"/>
      <c r="H34" s="159"/>
      <c r="I34" s="159"/>
      <c r="J34" s="159"/>
      <c r="K34" s="159"/>
      <c r="L34" s="131"/>
      <c r="M34" s="159"/>
      <c r="N34" s="131"/>
      <c r="O34" s="131"/>
      <c r="P34" s="149"/>
    </row>
    <row r="35" ht="14.25" spans="1:15">
      <c r="A35" s="32">
        <v>34</v>
      </c>
      <c r="B35" s="319" t="s">
        <v>102</v>
      </c>
      <c r="C35" s="34">
        <f t="shared" ref="C35:C66" si="1">SUMIF($F$4:$F$108,B35,$O$4:$O$108)</f>
        <v>1400</v>
      </c>
      <c r="E35" s="159"/>
      <c r="F35" s="323"/>
      <c r="G35" s="159"/>
      <c r="H35" s="159"/>
      <c r="I35" s="159"/>
      <c r="J35" s="159"/>
      <c r="K35" s="159"/>
      <c r="L35" s="131"/>
      <c r="M35" s="159"/>
      <c r="N35" s="131"/>
      <c r="O35" s="131"/>
    </row>
    <row r="36" ht="14.25" spans="1:15">
      <c r="A36" s="32">
        <v>35</v>
      </c>
      <c r="B36" s="319" t="s">
        <v>103</v>
      </c>
      <c r="C36" s="34">
        <f t="shared" si="1"/>
        <v>0</v>
      </c>
      <c r="E36" s="159"/>
      <c r="F36" s="323" t="s">
        <v>104</v>
      </c>
      <c r="G36" s="159"/>
      <c r="H36" s="159"/>
      <c r="I36" s="159"/>
      <c r="J36" s="159"/>
      <c r="K36" s="159">
        <v>4</v>
      </c>
      <c r="L36" s="131">
        <v>200</v>
      </c>
      <c r="M36" s="159">
        <v>2</v>
      </c>
      <c r="N36" s="131">
        <v>30</v>
      </c>
      <c r="O36" s="131">
        <v>230</v>
      </c>
    </row>
    <row r="37" ht="14.25" spans="1:15">
      <c r="A37" s="32">
        <v>36</v>
      </c>
      <c r="B37" s="319" t="s">
        <v>7</v>
      </c>
      <c r="C37" s="34">
        <f t="shared" si="1"/>
        <v>1250</v>
      </c>
      <c r="E37" s="4" t="s">
        <v>105</v>
      </c>
      <c r="F37" s="4"/>
      <c r="G37" s="4">
        <f t="shared" ref="G37:K37" si="2">SUM(G4:G36)</f>
        <v>164</v>
      </c>
      <c r="H37" s="4">
        <f t="shared" si="2"/>
        <v>16400</v>
      </c>
      <c r="I37" s="4"/>
      <c r="J37" s="4"/>
      <c r="K37" s="4">
        <f t="shared" si="2"/>
        <v>319</v>
      </c>
      <c r="L37" s="131">
        <f>SUM(L4:L35)</f>
        <v>15750</v>
      </c>
      <c r="M37" s="4"/>
      <c r="N37" s="131"/>
      <c r="O37" s="131">
        <f>SUM(O4:O36)</f>
        <v>36690</v>
      </c>
    </row>
    <row r="38" ht="14.25" spans="1:3">
      <c r="A38" s="32">
        <v>37</v>
      </c>
      <c r="B38" s="319" t="s">
        <v>106</v>
      </c>
      <c r="C38" s="34">
        <f t="shared" si="1"/>
        <v>0</v>
      </c>
    </row>
    <row r="39" ht="22.5" spans="1:11">
      <c r="A39" s="32">
        <v>38</v>
      </c>
      <c r="B39" s="319" t="s">
        <v>107</v>
      </c>
      <c r="C39" s="34">
        <f t="shared" si="1"/>
        <v>1150</v>
      </c>
      <c r="E39" s="324" t="s">
        <v>108</v>
      </c>
      <c r="F39" s="325"/>
      <c r="G39" s="325"/>
      <c r="H39" s="325"/>
      <c r="I39" s="325"/>
      <c r="J39" s="325"/>
      <c r="K39" s="325"/>
    </row>
    <row r="40" ht="14.25" spans="1:15">
      <c r="A40" s="32">
        <v>39</v>
      </c>
      <c r="B40" s="319" t="s">
        <v>109</v>
      </c>
      <c r="C40" s="34">
        <f t="shared" si="1"/>
        <v>450</v>
      </c>
      <c r="E40" s="326" t="s">
        <v>47</v>
      </c>
      <c r="F40" s="326" t="s">
        <v>48</v>
      </c>
      <c r="G40" s="326" t="s">
        <v>110</v>
      </c>
      <c r="H40" s="326" t="s">
        <v>6</v>
      </c>
      <c r="I40" s="326" t="s">
        <v>111</v>
      </c>
      <c r="J40" s="326" t="s">
        <v>6</v>
      </c>
      <c r="K40" s="326"/>
      <c r="L40" s="4"/>
      <c r="M40" s="4"/>
      <c r="N40" s="4"/>
      <c r="O40" s="4" t="s">
        <v>39</v>
      </c>
    </row>
    <row r="41" ht="14.25" spans="1:15">
      <c r="A41" s="32">
        <v>40</v>
      </c>
      <c r="B41" s="319" t="s">
        <v>112</v>
      </c>
      <c r="C41" s="34">
        <f t="shared" si="1"/>
        <v>0</v>
      </c>
      <c r="E41" s="326" t="s">
        <v>54</v>
      </c>
      <c r="F41" s="326" t="s">
        <v>113</v>
      </c>
      <c r="G41" s="326">
        <v>13</v>
      </c>
      <c r="H41" s="326">
        <v>1300</v>
      </c>
      <c r="I41" s="326">
        <v>2</v>
      </c>
      <c r="J41" s="326">
        <v>100</v>
      </c>
      <c r="K41" s="326"/>
      <c r="L41" s="4"/>
      <c r="M41" s="4"/>
      <c r="N41" s="4"/>
      <c r="O41" s="326">
        <v>1400</v>
      </c>
    </row>
    <row r="42" ht="14.25" spans="1:15">
      <c r="A42" s="32">
        <v>41</v>
      </c>
      <c r="B42" s="319" t="s">
        <v>114</v>
      </c>
      <c r="C42" s="34">
        <f t="shared" si="1"/>
        <v>1000</v>
      </c>
      <c r="E42" s="326"/>
      <c r="F42" s="326" t="s">
        <v>115</v>
      </c>
      <c r="G42" s="326">
        <v>0</v>
      </c>
      <c r="H42" s="326">
        <v>0</v>
      </c>
      <c r="I42" s="326">
        <v>15</v>
      </c>
      <c r="J42" s="326">
        <v>750</v>
      </c>
      <c r="K42" s="326"/>
      <c r="L42" s="4"/>
      <c r="M42" s="4"/>
      <c r="N42" s="4"/>
      <c r="O42" s="326">
        <v>750</v>
      </c>
    </row>
    <row r="43" ht="14.25" spans="1:15">
      <c r="A43" s="32">
        <v>42</v>
      </c>
      <c r="B43" s="319" t="s">
        <v>72</v>
      </c>
      <c r="C43" s="34">
        <f t="shared" si="1"/>
        <v>1365</v>
      </c>
      <c r="E43" s="326" t="s">
        <v>60</v>
      </c>
      <c r="F43" s="326" t="s">
        <v>10</v>
      </c>
      <c r="G43" s="326">
        <v>14</v>
      </c>
      <c r="H43" s="326">
        <v>1400</v>
      </c>
      <c r="I43" s="326">
        <v>1</v>
      </c>
      <c r="J43" s="326">
        <v>50</v>
      </c>
      <c r="K43" s="326"/>
      <c r="L43" s="4"/>
      <c r="M43" s="4"/>
      <c r="N43" s="4"/>
      <c r="O43" s="326">
        <v>1450</v>
      </c>
    </row>
    <row r="44" ht="14.25" spans="1:15">
      <c r="A44" s="32">
        <v>43</v>
      </c>
      <c r="B44" s="319" t="s">
        <v>66</v>
      </c>
      <c r="C44" s="34">
        <f t="shared" si="1"/>
        <v>2270</v>
      </c>
      <c r="E44" s="326"/>
      <c r="F44" s="326" t="s">
        <v>70</v>
      </c>
      <c r="G44" s="326">
        <v>0</v>
      </c>
      <c r="H44" s="326">
        <v>0</v>
      </c>
      <c r="I44" s="326">
        <v>15</v>
      </c>
      <c r="J44" s="326">
        <v>750</v>
      </c>
      <c r="K44" s="326"/>
      <c r="L44" s="4"/>
      <c r="M44" s="4"/>
      <c r="N44" s="4"/>
      <c r="O44" s="326">
        <v>750</v>
      </c>
    </row>
    <row r="45" ht="14.25" spans="1:15">
      <c r="A45" s="32">
        <v>44</v>
      </c>
      <c r="B45" s="319" t="s">
        <v>63</v>
      </c>
      <c r="C45" s="34">
        <f t="shared" si="1"/>
        <v>1380</v>
      </c>
      <c r="E45" s="326" t="s">
        <v>65</v>
      </c>
      <c r="F45" s="326" t="s">
        <v>16</v>
      </c>
      <c r="G45" s="327">
        <v>7</v>
      </c>
      <c r="H45" s="326">
        <v>700</v>
      </c>
      <c r="I45" s="326">
        <v>19</v>
      </c>
      <c r="J45" s="326">
        <v>950</v>
      </c>
      <c r="K45" s="326"/>
      <c r="L45" s="4"/>
      <c r="M45" s="4"/>
      <c r="N45" s="4"/>
      <c r="O45" s="326">
        <v>1650</v>
      </c>
    </row>
    <row r="46" ht="14.25" spans="1:15">
      <c r="A46" s="32">
        <v>45</v>
      </c>
      <c r="B46" s="319" t="s">
        <v>37</v>
      </c>
      <c r="C46" s="34">
        <f t="shared" si="1"/>
        <v>0</v>
      </c>
      <c r="E46" s="326"/>
      <c r="F46" s="326" t="s">
        <v>17</v>
      </c>
      <c r="G46" s="326">
        <v>6</v>
      </c>
      <c r="H46" s="326">
        <v>600</v>
      </c>
      <c r="I46" s="326">
        <v>20</v>
      </c>
      <c r="J46" s="326">
        <v>1000</v>
      </c>
      <c r="K46" s="326"/>
      <c r="L46" s="4"/>
      <c r="M46" s="4"/>
      <c r="N46" s="4"/>
      <c r="O46" s="326">
        <v>1600</v>
      </c>
    </row>
    <row r="47" ht="14.25" spans="1:15">
      <c r="A47" s="32">
        <v>46</v>
      </c>
      <c r="B47" s="319" t="s">
        <v>35</v>
      </c>
      <c r="C47" s="34">
        <f t="shared" si="1"/>
        <v>1550</v>
      </c>
      <c r="E47" s="326"/>
      <c r="F47" s="326" t="s">
        <v>116</v>
      </c>
      <c r="G47" s="326">
        <v>5</v>
      </c>
      <c r="H47" s="326">
        <v>500</v>
      </c>
      <c r="I47" s="326">
        <v>21</v>
      </c>
      <c r="J47" s="326">
        <v>1050</v>
      </c>
      <c r="K47" s="326"/>
      <c r="L47" s="4"/>
      <c r="M47" s="4"/>
      <c r="N47" s="4"/>
      <c r="O47" s="326">
        <v>1550</v>
      </c>
    </row>
    <row r="48" ht="14.25" spans="1:15">
      <c r="A48" s="32">
        <v>47</v>
      </c>
      <c r="B48" s="319" t="s">
        <v>9</v>
      </c>
      <c r="C48" s="34">
        <f t="shared" si="1"/>
        <v>750</v>
      </c>
      <c r="E48" s="326"/>
      <c r="F48" s="326" t="s">
        <v>82</v>
      </c>
      <c r="G48" s="326">
        <v>6</v>
      </c>
      <c r="H48" s="326">
        <v>600</v>
      </c>
      <c r="I48" s="326">
        <v>20</v>
      </c>
      <c r="J48" s="326">
        <v>1000</v>
      </c>
      <c r="K48" s="326"/>
      <c r="L48" s="4"/>
      <c r="M48" s="4"/>
      <c r="N48" s="4"/>
      <c r="O48" s="326">
        <v>1600</v>
      </c>
    </row>
    <row r="49" ht="14.25" spans="1:15">
      <c r="A49" s="32">
        <v>48</v>
      </c>
      <c r="B49" s="319" t="s">
        <v>17</v>
      </c>
      <c r="C49" s="34">
        <f t="shared" si="1"/>
        <v>1600</v>
      </c>
      <c r="E49" s="326" t="s">
        <v>76</v>
      </c>
      <c r="F49" s="326" t="s">
        <v>13</v>
      </c>
      <c r="G49" s="326">
        <v>6</v>
      </c>
      <c r="H49" s="326">
        <v>600</v>
      </c>
      <c r="I49" s="326">
        <v>19</v>
      </c>
      <c r="J49" s="326">
        <v>950</v>
      </c>
      <c r="K49" s="326"/>
      <c r="L49" s="4"/>
      <c r="M49" s="4"/>
      <c r="N49" s="4"/>
      <c r="O49" s="326">
        <v>1550</v>
      </c>
    </row>
    <row r="50" ht="14.25" spans="1:15">
      <c r="A50" s="32">
        <v>49</v>
      </c>
      <c r="B50" s="319" t="s">
        <v>117</v>
      </c>
      <c r="C50" s="34">
        <f t="shared" si="1"/>
        <v>750</v>
      </c>
      <c r="E50" s="326"/>
      <c r="F50" s="326" t="s">
        <v>118</v>
      </c>
      <c r="G50" s="326">
        <v>6</v>
      </c>
      <c r="H50" s="326">
        <v>600</v>
      </c>
      <c r="I50" s="326">
        <v>19</v>
      </c>
      <c r="J50" s="326">
        <v>950</v>
      </c>
      <c r="K50" s="326"/>
      <c r="L50" s="4"/>
      <c r="M50" s="4"/>
      <c r="N50" s="4"/>
      <c r="O50" s="326">
        <v>1550</v>
      </c>
    </row>
    <row r="51" ht="14.25" spans="1:15">
      <c r="A51" s="32">
        <v>50</v>
      </c>
      <c r="B51" s="319" t="s">
        <v>119</v>
      </c>
      <c r="C51" s="34">
        <f t="shared" si="1"/>
        <v>0</v>
      </c>
      <c r="E51" s="326"/>
      <c r="F51" s="326" t="s">
        <v>12</v>
      </c>
      <c r="G51" s="326">
        <v>5</v>
      </c>
      <c r="H51" s="326">
        <v>500</v>
      </c>
      <c r="I51" s="326">
        <v>20</v>
      </c>
      <c r="J51" s="326">
        <v>1000</v>
      </c>
      <c r="K51" s="326"/>
      <c r="L51" s="4"/>
      <c r="M51" s="4"/>
      <c r="N51" s="4"/>
      <c r="O51" s="326">
        <v>1500</v>
      </c>
    </row>
    <row r="52" ht="14.25" spans="1:15">
      <c r="A52" s="32">
        <v>51</v>
      </c>
      <c r="B52" s="322" t="s">
        <v>77</v>
      </c>
      <c r="C52" s="34">
        <f t="shared" si="1"/>
        <v>2270</v>
      </c>
      <c r="E52" s="326"/>
      <c r="F52" s="326" t="s">
        <v>35</v>
      </c>
      <c r="G52" s="326">
        <v>6</v>
      </c>
      <c r="H52" s="326">
        <v>600</v>
      </c>
      <c r="I52" s="326">
        <v>19</v>
      </c>
      <c r="J52" s="326">
        <v>950</v>
      </c>
      <c r="K52" s="326"/>
      <c r="L52" s="4"/>
      <c r="M52" s="4"/>
      <c r="N52" s="4"/>
      <c r="O52" s="326">
        <v>1550</v>
      </c>
    </row>
    <row r="53" ht="14.25" spans="1:15">
      <c r="A53" s="32">
        <v>52</v>
      </c>
      <c r="B53" s="319" t="s">
        <v>92</v>
      </c>
      <c r="C53" s="34">
        <f t="shared" si="1"/>
        <v>1365</v>
      </c>
      <c r="E53" s="326" t="s">
        <v>86</v>
      </c>
      <c r="F53" s="326" t="s">
        <v>120</v>
      </c>
      <c r="G53" s="326">
        <v>20</v>
      </c>
      <c r="H53" s="326">
        <v>2000</v>
      </c>
      <c r="I53" s="326">
        <v>5</v>
      </c>
      <c r="J53" s="326">
        <v>250</v>
      </c>
      <c r="K53" s="326"/>
      <c r="L53" s="4"/>
      <c r="M53" s="4"/>
      <c r="N53" s="4"/>
      <c r="O53" s="326">
        <v>2250</v>
      </c>
    </row>
    <row r="54" ht="14.25" spans="1:15">
      <c r="A54" s="32">
        <v>53</v>
      </c>
      <c r="B54" s="319" t="s">
        <v>12</v>
      </c>
      <c r="C54" s="34">
        <f t="shared" si="1"/>
        <v>1500</v>
      </c>
      <c r="E54" s="326"/>
      <c r="F54" s="326" t="s">
        <v>121</v>
      </c>
      <c r="G54" s="326">
        <v>0</v>
      </c>
      <c r="H54" s="326">
        <v>0</v>
      </c>
      <c r="I54" s="326">
        <v>25</v>
      </c>
      <c r="J54" s="326">
        <v>1250</v>
      </c>
      <c r="K54" s="326"/>
      <c r="L54" s="4"/>
      <c r="M54" s="4"/>
      <c r="N54" s="4"/>
      <c r="O54" s="326">
        <v>1250</v>
      </c>
    </row>
    <row r="55" ht="14.25" spans="1:15">
      <c r="A55" s="32">
        <v>54</v>
      </c>
      <c r="B55" s="319" t="s">
        <v>98</v>
      </c>
      <c r="C55" s="34">
        <f t="shared" si="1"/>
        <v>430</v>
      </c>
      <c r="E55" s="326"/>
      <c r="F55" s="326" t="s">
        <v>85</v>
      </c>
      <c r="G55" s="326">
        <v>0</v>
      </c>
      <c r="H55" s="326">
        <v>0</v>
      </c>
      <c r="I55" s="326">
        <v>25</v>
      </c>
      <c r="J55" s="326">
        <v>1250</v>
      </c>
      <c r="K55" s="326"/>
      <c r="L55" s="4"/>
      <c r="M55" s="4"/>
      <c r="N55" s="4"/>
      <c r="O55" s="326">
        <v>1250</v>
      </c>
    </row>
    <row r="56" ht="14.25" spans="1:15">
      <c r="A56" s="32">
        <v>55</v>
      </c>
      <c r="B56" s="319" t="s">
        <v>122</v>
      </c>
      <c r="C56" s="34">
        <f t="shared" si="1"/>
        <v>450</v>
      </c>
      <c r="E56" s="326"/>
      <c r="F56" s="326" t="s">
        <v>88</v>
      </c>
      <c r="G56" s="326">
        <v>0</v>
      </c>
      <c r="H56" s="326">
        <v>0</v>
      </c>
      <c r="I56" s="326">
        <v>25</v>
      </c>
      <c r="J56" s="326">
        <v>1250</v>
      </c>
      <c r="K56" s="326"/>
      <c r="L56" s="4"/>
      <c r="M56" s="4"/>
      <c r="N56" s="4"/>
      <c r="O56" s="326">
        <v>1250</v>
      </c>
    </row>
    <row r="57" ht="14.25" spans="1:15">
      <c r="A57" s="32">
        <v>56</v>
      </c>
      <c r="B57" s="319" t="s">
        <v>123</v>
      </c>
      <c r="C57" s="34">
        <f t="shared" si="1"/>
        <v>1250</v>
      </c>
      <c r="E57" s="326"/>
      <c r="F57" s="326" t="s">
        <v>124</v>
      </c>
      <c r="G57" s="326">
        <v>0</v>
      </c>
      <c r="H57" s="326">
        <v>0</v>
      </c>
      <c r="I57" s="326">
        <v>25</v>
      </c>
      <c r="J57" s="326">
        <v>1250</v>
      </c>
      <c r="K57" s="326"/>
      <c r="L57" s="4"/>
      <c r="M57" s="4"/>
      <c r="N57" s="4"/>
      <c r="O57" s="326">
        <v>1250</v>
      </c>
    </row>
    <row r="58" ht="14.25" spans="1:15">
      <c r="A58" s="32">
        <v>57</v>
      </c>
      <c r="B58" s="319" t="s">
        <v>87</v>
      </c>
      <c r="C58" s="34">
        <f t="shared" si="1"/>
        <v>2070</v>
      </c>
      <c r="E58" s="326" t="s">
        <v>125</v>
      </c>
      <c r="F58" s="326" t="s">
        <v>14</v>
      </c>
      <c r="G58" s="326">
        <v>21</v>
      </c>
      <c r="H58" s="326">
        <v>2100</v>
      </c>
      <c r="I58" s="326">
        <v>4</v>
      </c>
      <c r="J58" s="326">
        <v>200</v>
      </c>
      <c r="K58" s="326"/>
      <c r="L58" s="4"/>
      <c r="M58" s="4"/>
      <c r="N58" s="4"/>
      <c r="O58" s="326">
        <v>2300</v>
      </c>
    </row>
    <row r="59" ht="14.25" spans="1:15">
      <c r="A59" s="32">
        <v>58</v>
      </c>
      <c r="B59" s="319" t="s">
        <v>14</v>
      </c>
      <c r="C59" s="34">
        <f t="shared" si="1"/>
        <v>2300</v>
      </c>
      <c r="E59" s="326"/>
      <c r="F59" s="326" t="s">
        <v>7</v>
      </c>
      <c r="G59" s="326">
        <v>0</v>
      </c>
      <c r="H59" s="326">
        <v>0</v>
      </c>
      <c r="I59" s="326">
        <v>25</v>
      </c>
      <c r="J59" s="326">
        <v>1250</v>
      </c>
      <c r="K59" s="326"/>
      <c r="L59" s="4"/>
      <c r="M59" s="4"/>
      <c r="N59" s="4"/>
      <c r="O59" s="326">
        <v>1250</v>
      </c>
    </row>
    <row r="60" ht="14.25" spans="1:15">
      <c r="A60" s="32">
        <v>59</v>
      </c>
      <c r="B60" s="319" t="s">
        <v>36</v>
      </c>
      <c r="C60" s="34">
        <f t="shared" si="1"/>
        <v>0</v>
      </c>
      <c r="E60" s="326"/>
      <c r="F60" s="326" t="s">
        <v>29</v>
      </c>
      <c r="G60" s="326">
        <v>0</v>
      </c>
      <c r="H60" s="326">
        <v>0</v>
      </c>
      <c r="I60" s="326">
        <v>25</v>
      </c>
      <c r="J60" s="326">
        <v>1250</v>
      </c>
      <c r="K60" s="326"/>
      <c r="L60" s="4"/>
      <c r="M60" s="4"/>
      <c r="N60" s="4"/>
      <c r="O60" s="326">
        <v>1250</v>
      </c>
    </row>
    <row r="61" ht="14.25" spans="1:15">
      <c r="A61" s="32">
        <v>60</v>
      </c>
      <c r="B61" s="319" t="s">
        <v>24</v>
      </c>
      <c r="C61" s="34">
        <f t="shared" si="1"/>
        <v>0</v>
      </c>
      <c r="E61" s="326"/>
      <c r="F61" s="326" t="s">
        <v>23</v>
      </c>
      <c r="G61" s="326">
        <v>1</v>
      </c>
      <c r="H61" s="326">
        <v>100</v>
      </c>
      <c r="I61" s="326">
        <v>24</v>
      </c>
      <c r="J61" s="326">
        <v>1200</v>
      </c>
      <c r="K61" s="326"/>
      <c r="L61" s="4"/>
      <c r="M61" s="4"/>
      <c r="N61" s="4"/>
      <c r="O61" s="326">
        <v>1300</v>
      </c>
    </row>
    <row r="62" ht="14.25" spans="1:15">
      <c r="A62" s="32">
        <v>61</v>
      </c>
      <c r="B62" s="319" t="s">
        <v>55</v>
      </c>
      <c r="C62" s="34">
        <f t="shared" si="1"/>
        <v>1350</v>
      </c>
      <c r="E62" s="326"/>
      <c r="F62" s="326" t="s">
        <v>30</v>
      </c>
      <c r="G62" s="326">
        <v>0</v>
      </c>
      <c r="H62" s="326">
        <v>0</v>
      </c>
      <c r="I62" s="326">
        <v>25</v>
      </c>
      <c r="J62" s="326">
        <v>1250</v>
      </c>
      <c r="K62" s="326"/>
      <c r="L62" s="4"/>
      <c r="M62" s="4"/>
      <c r="N62" s="4"/>
      <c r="O62" s="326">
        <v>1250</v>
      </c>
    </row>
    <row r="63" ht="14.25" spans="1:15">
      <c r="A63" s="32">
        <v>62</v>
      </c>
      <c r="B63" s="319" t="s">
        <v>126</v>
      </c>
      <c r="C63" s="34">
        <f t="shared" si="1"/>
        <v>0</v>
      </c>
      <c r="E63" s="326" t="s">
        <v>97</v>
      </c>
      <c r="F63" s="326" t="s">
        <v>122</v>
      </c>
      <c r="G63" s="326">
        <v>0</v>
      </c>
      <c r="H63" s="326">
        <v>0</v>
      </c>
      <c r="I63" s="326">
        <v>5</v>
      </c>
      <c r="J63" s="326">
        <v>250</v>
      </c>
      <c r="K63" s="326"/>
      <c r="L63" s="4"/>
      <c r="M63" s="4"/>
      <c r="N63" s="4"/>
      <c r="O63" s="326">
        <v>250</v>
      </c>
    </row>
    <row r="64" ht="14.25" spans="1:15">
      <c r="A64" s="32">
        <v>63</v>
      </c>
      <c r="B64" s="319" t="s">
        <v>116</v>
      </c>
      <c r="C64" s="34">
        <f t="shared" si="1"/>
        <v>1550</v>
      </c>
      <c r="E64" s="326"/>
      <c r="F64" s="326" t="s">
        <v>109</v>
      </c>
      <c r="G64" s="326">
        <v>0</v>
      </c>
      <c r="H64" s="326">
        <v>0</v>
      </c>
      <c r="I64" s="326">
        <v>5</v>
      </c>
      <c r="J64" s="326">
        <v>250</v>
      </c>
      <c r="K64" s="326"/>
      <c r="L64" s="4"/>
      <c r="M64" s="4"/>
      <c r="N64" s="4"/>
      <c r="O64" s="326">
        <v>250</v>
      </c>
    </row>
    <row r="65" ht="14.25" spans="1:15">
      <c r="A65" s="32">
        <v>64</v>
      </c>
      <c r="B65" s="319" t="s">
        <v>26</v>
      </c>
      <c r="C65" s="34">
        <f t="shared" si="1"/>
        <v>0</v>
      </c>
      <c r="E65" s="326"/>
      <c r="F65" s="326" t="s">
        <v>15</v>
      </c>
      <c r="G65" s="326">
        <v>0</v>
      </c>
      <c r="H65" s="326">
        <v>0</v>
      </c>
      <c r="I65" s="326">
        <v>15</v>
      </c>
      <c r="J65" s="326">
        <v>750</v>
      </c>
      <c r="K65" s="326"/>
      <c r="L65" s="4"/>
      <c r="M65" s="4"/>
      <c r="N65" s="4"/>
      <c r="O65" s="326">
        <v>750</v>
      </c>
    </row>
    <row r="66" ht="14.25" spans="1:15">
      <c r="A66" s="32">
        <v>65</v>
      </c>
      <c r="B66" s="319" t="s">
        <v>84</v>
      </c>
      <c r="C66" s="34">
        <f t="shared" si="1"/>
        <v>1135</v>
      </c>
      <c r="E66" s="326"/>
      <c r="F66" s="326" t="s">
        <v>117</v>
      </c>
      <c r="G66" s="326">
        <v>0</v>
      </c>
      <c r="H66" s="326">
        <v>0</v>
      </c>
      <c r="I66" s="326">
        <v>15</v>
      </c>
      <c r="J66" s="326">
        <v>750</v>
      </c>
      <c r="K66" s="326"/>
      <c r="L66" s="4"/>
      <c r="M66" s="4"/>
      <c r="N66" s="4"/>
      <c r="O66" s="326">
        <v>750</v>
      </c>
    </row>
    <row r="67" ht="14.25" spans="1:15">
      <c r="A67" s="32">
        <v>66</v>
      </c>
      <c r="B67" s="319" t="s">
        <v>127</v>
      </c>
      <c r="C67" s="34">
        <f t="shared" ref="C67:C98" si="3">SUMIF($F$4:$F$108,B67,$O$4:$O$108)</f>
        <v>1000</v>
      </c>
      <c r="E67" s="326"/>
      <c r="F67" s="326"/>
      <c r="G67" s="326"/>
      <c r="H67" s="326"/>
      <c r="I67" s="326"/>
      <c r="J67" s="326"/>
      <c r="K67" s="326"/>
      <c r="L67" s="4"/>
      <c r="M67" s="4"/>
      <c r="N67" s="4"/>
      <c r="O67" s="4"/>
    </row>
    <row r="68" ht="14.25" spans="1:15">
      <c r="A68" s="32">
        <v>67</v>
      </c>
      <c r="B68" s="319" t="s">
        <v>29</v>
      </c>
      <c r="C68" s="34">
        <f t="shared" si="3"/>
        <v>1250</v>
      </c>
      <c r="E68" s="326"/>
      <c r="F68" s="326"/>
      <c r="G68" s="326"/>
      <c r="H68" s="326"/>
      <c r="I68" s="326"/>
      <c r="J68" s="326"/>
      <c r="K68" s="326"/>
      <c r="L68" s="4"/>
      <c r="M68" s="4"/>
      <c r="N68" s="4"/>
      <c r="O68" s="4"/>
    </row>
    <row r="69" ht="14.25" spans="1:15">
      <c r="A69" s="32">
        <v>68</v>
      </c>
      <c r="B69" s="319" t="s">
        <v>68</v>
      </c>
      <c r="C69" s="34">
        <f t="shared" si="3"/>
        <v>1280</v>
      </c>
      <c r="E69" s="326"/>
      <c r="F69" s="326"/>
      <c r="G69" s="326"/>
      <c r="H69" s="326"/>
      <c r="I69" s="326"/>
      <c r="J69" s="326"/>
      <c r="K69" s="326"/>
      <c r="L69" s="4"/>
      <c r="M69" s="4"/>
      <c r="N69" s="4"/>
      <c r="O69" s="4"/>
    </row>
    <row r="70" ht="14.25" spans="1:15">
      <c r="A70" s="32">
        <v>69</v>
      </c>
      <c r="B70" s="319" t="s">
        <v>78</v>
      </c>
      <c r="C70" s="34">
        <f t="shared" si="3"/>
        <v>1135</v>
      </c>
      <c r="E70" s="326"/>
      <c r="F70" s="326"/>
      <c r="G70" s="326"/>
      <c r="H70" s="326"/>
      <c r="I70" s="326"/>
      <c r="J70" s="326"/>
      <c r="K70" s="326"/>
      <c r="L70" s="4"/>
      <c r="M70" s="4"/>
      <c r="N70" s="4"/>
      <c r="O70" s="4"/>
    </row>
    <row r="71" ht="14.25" spans="1:15">
      <c r="A71" s="32">
        <v>70</v>
      </c>
      <c r="B71" s="319" t="s">
        <v>13</v>
      </c>
      <c r="C71" s="34">
        <f t="shared" si="3"/>
        <v>1550</v>
      </c>
      <c r="E71" s="135" t="s">
        <v>105</v>
      </c>
      <c r="F71" s="135"/>
      <c r="G71" s="135">
        <f t="shared" ref="G71:K71" si="4">SUM(G41:G70)</f>
        <v>116</v>
      </c>
      <c r="H71" s="135">
        <f t="shared" si="4"/>
        <v>11600</v>
      </c>
      <c r="I71" s="135">
        <f t="shared" si="4"/>
        <v>438</v>
      </c>
      <c r="J71" s="135">
        <f t="shared" si="4"/>
        <v>21900</v>
      </c>
      <c r="K71" s="326"/>
      <c r="L71" s="4"/>
      <c r="M71" s="4"/>
      <c r="N71" s="4"/>
      <c r="O71" s="4">
        <f>SUM(O41:O70)</f>
        <v>33500</v>
      </c>
    </row>
    <row r="72" ht="14.25" spans="1:3">
      <c r="A72" s="32">
        <v>71</v>
      </c>
      <c r="B72" s="319" t="s">
        <v>124</v>
      </c>
      <c r="C72" s="34">
        <f t="shared" si="3"/>
        <v>1250</v>
      </c>
    </row>
    <row r="73" ht="22.5" spans="1:11">
      <c r="A73" s="32">
        <v>72</v>
      </c>
      <c r="B73" s="319" t="s">
        <v>20</v>
      </c>
      <c r="C73" s="34">
        <f t="shared" si="3"/>
        <v>1650</v>
      </c>
      <c r="E73" s="329" t="s">
        <v>128</v>
      </c>
      <c r="F73" s="198"/>
      <c r="G73" s="198"/>
      <c r="H73" s="198"/>
      <c r="I73" s="198"/>
      <c r="J73" s="198"/>
      <c r="K73" s="198"/>
    </row>
    <row r="74" ht="14.25" spans="1:15">
      <c r="A74" s="32">
        <v>73</v>
      </c>
      <c r="B74" s="319" t="s">
        <v>18</v>
      </c>
      <c r="C74" s="34">
        <f t="shared" si="3"/>
        <v>900</v>
      </c>
      <c r="E74" s="323" t="s">
        <v>47</v>
      </c>
      <c r="F74" s="323" t="s">
        <v>48</v>
      </c>
      <c r="G74" s="323" t="s">
        <v>110</v>
      </c>
      <c r="H74" s="323" t="s">
        <v>6</v>
      </c>
      <c r="I74" s="323" t="s">
        <v>111</v>
      </c>
      <c r="J74" s="323" t="s">
        <v>6</v>
      </c>
      <c r="K74" s="323"/>
      <c r="L74" s="4"/>
      <c r="M74" s="4"/>
      <c r="N74" s="4"/>
      <c r="O74" s="4" t="s">
        <v>39</v>
      </c>
    </row>
    <row r="75" ht="14.25" spans="1:15">
      <c r="A75" s="32">
        <v>74</v>
      </c>
      <c r="B75" s="319" t="s">
        <v>23</v>
      </c>
      <c r="C75" s="34">
        <f t="shared" si="3"/>
        <v>2200</v>
      </c>
      <c r="E75" s="323" t="s">
        <v>54</v>
      </c>
      <c r="F75" s="323" t="s">
        <v>95</v>
      </c>
      <c r="G75" s="323">
        <v>5</v>
      </c>
      <c r="H75" s="323">
        <v>500</v>
      </c>
      <c r="I75" s="323">
        <v>5</v>
      </c>
      <c r="J75" s="323">
        <v>250</v>
      </c>
      <c r="K75" s="323"/>
      <c r="L75" s="4"/>
      <c r="M75" s="4"/>
      <c r="N75" s="4"/>
      <c r="O75" s="4">
        <v>750</v>
      </c>
    </row>
    <row r="76" ht="14.25" spans="1:15">
      <c r="A76" s="32">
        <v>75</v>
      </c>
      <c r="B76" s="319" t="s">
        <v>22</v>
      </c>
      <c r="C76" s="34">
        <f t="shared" si="3"/>
        <v>900</v>
      </c>
      <c r="E76" s="323"/>
      <c r="F76" s="323" t="s">
        <v>44</v>
      </c>
      <c r="G76" s="323">
        <v>2</v>
      </c>
      <c r="H76" s="323">
        <v>200</v>
      </c>
      <c r="I76" s="323">
        <v>8</v>
      </c>
      <c r="J76" s="323">
        <v>400</v>
      </c>
      <c r="K76" s="323"/>
      <c r="L76" s="4"/>
      <c r="M76" s="4"/>
      <c r="N76" s="4"/>
      <c r="O76" s="4">
        <v>600</v>
      </c>
    </row>
    <row r="77" ht="14.25" spans="1:15">
      <c r="A77" s="32">
        <v>76</v>
      </c>
      <c r="B77" s="319" t="s">
        <v>118</v>
      </c>
      <c r="C77" s="34">
        <f t="shared" si="3"/>
        <v>1550</v>
      </c>
      <c r="E77" s="323" t="s">
        <v>60</v>
      </c>
      <c r="F77" s="323" t="s">
        <v>75</v>
      </c>
      <c r="G77" s="323">
        <v>4</v>
      </c>
      <c r="H77" s="323">
        <v>400</v>
      </c>
      <c r="I77" s="323">
        <v>6</v>
      </c>
      <c r="J77" s="323">
        <v>300</v>
      </c>
      <c r="K77" s="323"/>
      <c r="L77" s="4"/>
      <c r="M77" s="4"/>
      <c r="N77" s="4"/>
      <c r="O77" s="4">
        <v>700</v>
      </c>
    </row>
    <row r="78" ht="14.25" spans="1:15">
      <c r="A78" s="32">
        <v>77</v>
      </c>
      <c r="B78" s="319" t="s">
        <v>19</v>
      </c>
      <c r="C78" s="34">
        <f t="shared" si="3"/>
        <v>1200</v>
      </c>
      <c r="E78" s="323"/>
      <c r="F78" s="323" t="s">
        <v>9</v>
      </c>
      <c r="G78" s="323">
        <v>5</v>
      </c>
      <c r="H78" s="323">
        <v>500</v>
      </c>
      <c r="I78" s="323">
        <v>5</v>
      </c>
      <c r="J78" s="323">
        <v>250</v>
      </c>
      <c r="K78" s="323"/>
      <c r="L78" s="4"/>
      <c r="M78" s="4"/>
      <c r="N78" s="4"/>
      <c r="O78" s="4">
        <v>750</v>
      </c>
    </row>
    <row r="79" ht="14.25" spans="1:15">
      <c r="A79" s="32">
        <v>78</v>
      </c>
      <c r="B79" s="319" t="s">
        <v>129</v>
      </c>
      <c r="C79" s="34">
        <f t="shared" si="3"/>
        <v>0</v>
      </c>
      <c r="E79" s="323" t="s">
        <v>65</v>
      </c>
      <c r="F79" s="323" t="s">
        <v>91</v>
      </c>
      <c r="G79" s="323">
        <v>2</v>
      </c>
      <c r="H79" s="323">
        <v>200</v>
      </c>
      <c r="I79" s="323">
        <v>18</v>
      </c>
      <c r="J79" s="323">
        <v>900</v>
      </c>
      <c r="K79" s="323"/>
      <c r="L79" s="4"/>
      <c r="M79" s="4"/>
      <c r="N79" s="4"/>
      <c r="O79" s="4">
        <v>1100</v>
      </c>
    </row>
    <row r="80" ht="14.25" spans="1:15">
      <c r="A80" s="32">
        <v>79</v>
      </c>
      <c r="B80" s="319" t="s">
        <v>120</v>
      </c>
      <c r="C80" s="34">
        <f t="shared" si="3"/>
        <v>2250</v>
      </c>
      <c r="E80" s="323"/>
      <c r="F80" s="323" t="s">
        <v>99</v>
      </c>
      <c r="G80" s="323">
        <v>5</v>
      </c>
      <c r="H80" s="323">
        <v>500</v>
      </c>
      <c r="I80" s="323">
        <v>15</v>
      </c>
      <c r="J80" s="323">
        <v>750</v>
      </c>
      <c r="K80" s="323"/>
      <c r="L80" s="4"/>
      <c r="M80" s="4"/>
      <c r="N80" s="4"/>
      <c r="O80" s="4">
        <v>1250</v>
      </c>
    </row>
    <row r="81" ht="14.25" spans="1:15">
      <c r="A81" s="32">
        <v>80</v>
      </c>
      <c r="B81" s="319" t="s">
        <v>130</v>
      </c>
      <c r="C81" s="34">
        <f t="shared" si="3"/>
        <v>0</v>
      </c>
      <c r="E81" s="323"/>
      <c r="F81" s="323" t="s">
        <v>101</v>
      </c>
      <c r="G81" s="323">
        <v>5</v>
      </c>
      <c r="H81" s="323">
        <v>500</v>
      </c>
      <c r="I81" s="323">
        <v>15</v>
      </c>
      <c r="J81" s="323">
        <v>750</v>
      </c>
      <c r="K81" s="323"/>
      <c r="L81" s="4"/>
      <c r="M81" s="4"/>
      <c r="N81" s="4"/>
      <c r="O81" s="4">
        <v>1250</v>
      </c>
    </row>
    <row r="82" ht="14.25" spans="1:15">
      <c r="A82" s="32">
        <v>81</v>
      </c>
      <c r="B82" s="319" t="s">
        <v>31</v>
      </c>
      <c r="C82" s="34">
        <f t="shared" si="3"/>
        <v>1800</v>
      </c>
      <c r="E82" s="323"/>
      <c r="F82" s="323" t="s">
        <v>46</v>
      </c>
      <c r="G82" s="323">
        <v>2</v>
      </c>
      <c r="H82" s="323">
        <v>200</v>
      </c>
      <c r="I82" s="323">
        <v>18</v>
      </c>
      <c r="J82" s="323">
        <v>900</v>
      </c>
      <c r="K82" s="323"/>
      <c r="L82" s="4"/>
      <c r="M82" s="4"/>
      <c r="N82" s="4"/>
      <c r="O82" s="4">
        <v>1100</v>
      </c>
    </row>
    <row r="83" ht="14.25" spans="1:15">
      <c r="A83" s="32">
        <v>82</v>
      </c>
      <c r="B83" s="319" t="s">
        <v>131</v>
      </c>
      <c r="C83" s="34">
        <f t="shared" si="3"/>
        <v>600</v>
      </c>
      <c r="E83" s="323" t="s">
        <v>76</v>
      </c>
      <c r="F83" s="323" t="s">
        <v>107</v>
      </c>
      <c r="G83" s="323">
        <v>3</v>
      </c>
      <c r="H83" s="323">
        <v>300</v>
      </c>
      <c r="I83" s="323">
        <v>17</v>
      </c>
      <c r="J83" s="323">
        <f>I83*50</f>
        <v>850</v>
      </c>
      <c r="K83" s="323"/>
      <c r="L83" s="4"/>
      <c r="M83" s="4"/>
      <c r="N83" s="4"/>
      <c r="O83" s="4">
        <v>1150</v>
      </c>
    </row>
    <row r="84" ht="14.25" spans="1:15">
      <c r="A84" s="32">
        <v>83</v>
      </c>
      <c r="B84" s="319" t="s">
        <v>132</v>
      </c>
      <c r="C84" s="34">
        <f t="shared" si="3"/>
        <v>0</v>
      </c>
      <c r="E84" s="323"/>
      <c r="F84" s="323" t="s">
        <v>19</v>
      </c>
      <c r="G84" s="323">
        <v>4</v>
      </c>
      <c r="H84" s="323">
        <v>400</v>
      </c>
      <c r="I84" s="323">
        <v>16</v>
      </c>
      <c r="J84" s="323">
        <v>800</v>
      </c>
      <c r="K84" s="323"/>
      <c r="L84" s="4"/>
      <c r="M84" s="4"/>
      <c r="N84" s="4"/>
      <c r="O84" s="4">
        <v>1200</v>
      </c>
    </row>
    <row r="85" ht="14.25" spans="1:15">
      <c r="A85" s="32">
        <v>84</v>
      </c>
      <c r="B85" s="319" t="s">
        <v>133</v>
      </c>
      <c r="C85" s="34">
        <f t="shared" si="3"/>
        <v>0</v>
      </c>
      <c r="E85" s="323"/>
      <c r="F85" s="323" t="s">
        <v>127</v>
      </c>
      <c r="G85" s="323">
        <v>0</v>
      </c>
      <c r="H85" s="323">
        <v>0</v>
      </c>
      <c r="I85" s="323">
        <v>20</v>
      </c>
      <c r="J85" s="323">
        <v>1000</v>
      </c>
      <c r="K85" s="323"/>
      <c r="L85" s="4"/>
      <c r="M85" s="4"/>
      <c r="N85" s="4"/>
      <c r="O85" s="4">
        <v>1000</v>
      </c>
    </row>
    <row r="86" ht="14.25" spans="1:15">
      <c r="A86" s="32">
        <v>85</v>
      </c>
      <c r="B86" s="319" t="s">
        <v>134</v>
      </c>
      <c r="C86" s="34">
        <f t="shared" si="3"/>
        <v>0</v>
      </c>
      <c r="E86" s="323"/>
      <c r="F86" s="323" t="s">
        <v>102</v>
      </c>
      <c r="G86" s="323">
        <v>4</v>
      </c>
      <c r="H86" s="323">
        <v>600</v>
      </c>
      <c r="I86" s="323">
        <v>16</v>
      </c>
      <c r="J86" s="323">
        <v>800</v>
      </c>
      <c r="K86" s="323"/>
      <c r="L86" s="4"/>
      <c r="M86" s="4"/>
      <c r="N86" s="4"/>
      <c r="O86" s="4">
        <v>1400</v>
      </c>
    </row>
    <row r="87" ht="14.25" spans="1:15">
      <c r="A87" s="32">
        <v>86</v>
      </c>
      <c r="B87" s="319" t="s">
        <v>135</v>
      </c>
      <c r="C87" s="34">
        <f t="shared" si="3"/>
        <v>0</v>
      </c>
      <c r="E87" s="323"/>
      <c r="F87" s="323" t="s">
        <v>62</v>
      </c>
      <c r="G87" s="323">
        <v>0</v>
      </c>
      <c r="H87" s="323">
        <v>0</v>
      </c>
      <c r="I87" s="323">
        <v>20</v>
      </c>
      <c r="J87" s="323">
        <v>1000</v>
      </c>
      <c r="K87" s="323"/>
      <c r="L87" s="4"/>
      <c r="M87" s="4"/>
      <c r="N87" s="4"/>
      <c r="O87" s="4">
        <v>1000</v>
      </c>
    </row>
    <row r="88" ht="14.25" spans="1:15">
      <c r="A88" s="32">
        <v>87</v>
      </c>
      <c r="B88" s="319" t="s">
        <v>136</v>
      </c>
      <c r="C88" s="34">
        <f t="shared" si="3"/>
        <v>0</v>
      </c>
      <c r="E88" s="323" t="s">
        <v>86</v>
      </c>
      <c r="F88" s="323" t="s">
        <v>123</v>
      </c>
      <c r="G88" s="323">
        <v>5</v>
      </c>
      <c r="H88" s="323">
        <v>500</v>
      </c>
      <c r="I88" s="323">
        <v>15</v>
      </c>
      <c r="J88" s="323">
        <v>750</v>
      </c>
      <c r="K88" s="323"/>
      <c r="L88" s="4"/>
      <c r="M88" s="4"/>
      <c r="N88" s="4"/>
      <c r="O88" s="4">
        <v>1250</v>
      </c>
    </row>
    <row r="89" ht="14.25" spans="1:15">
      <c r="A89" s="32">
        <v>88</v>
      </c>
      <c r="B89" s="319" t="s">
        <v>137</v>
      </c>
      <c r="C89" s="34">
        <f t="shared" si="3"/>
        <v>0</v>
      </c>
      <c r="E89" s="323"/>
      <c r="F89" s="323" t="s">
        <v>11</v>
      </c>
      <c r="G89" s="323">
        <v>1</v>
      </c>
      <c r="H89" s="323">
        <v>100</v>
      </c>
      <c r="I89" s="323">
        <v>19</v>
      </c>
      <c r="J89" s="323">
        <v>800</v>
      </c>
      <c r="K89" s="323"/>
      <c r="L89" s="4"/>
      <c r="M89" s="4"/>
      <c r="N89" s="4"/>
      <c r="O89" s="4">
        <v>900</v>
      </c>
    </row>
    <row r="90" ht="14.25" spans="1:15">
      <c r="A90" s="32">
        <v>89</v>
      </c>
      <c r="B90" s="330" t="s">
        <v>104</v>
      </c>
      <c r="C90" s="34">
        <f t="shared" si="3"/>
        <v>430</v>
      </c>
      <c r="E90" s="323"/>
      <c r="F90" s="323" t="s">
        <v>138</v>
      </c>
      <c r="G90" s="323">
        <v>8</v>
      </c>
      <c r="H90" s="323">
        <v>800</v>
      </c>
      <c r="I90" s="323">
        <v>12</v>
      </c>
      <c r="J90" s="323">
        <v>600</v>
      </c>
      <c r="K90" s="323"/>
      <c r="L90" s="4"/>
      <c r="M90" s="4"/>
      <c r="N90" s="4"/>
      <c r="O90" s="4">
        <v>1400</v>
      </c>
    </row>
    <row r="91" ht="14.25" spans="1:15">
      <c r="A91" s="32">
        <v>90</v>
      </c>
      <c r="B91" s="330" t="s">
        <v>139</v>
      </c>
      <c r="C91" s="34">
        <f t="shared" si="3"/>
        <v>600</v>
      </c>
      <c r="E91" s="323"/>
      <c r="F91" s="323" t="s">
        <v>114</v>
      </c>
      <c r="G91" s="323">
        <v>0</v>
      </c>
      <c r="H91" s="323">
        <v>0</v>
      </c>
      <c r="I91" s="323">
        <v>20</v>
      </c>
      <c r="J91" s="323">
        <v>1000</v>
      </c>
      <c r="K91" s="323"/>
      <c r="L91" s="4"/>
      <c r="M91" s="4"/>
      <c r="N91" s="4"/>
      <c r="O91" s="4">
        <v>1000</v>
      </c>
    </row>
    <row r="92" ht="14.25" spans="1:15">
      <c r="A92" s="32">
        <v>91</v>
      </c>
      <c r="B92" s="330" t="s">
        <v>140</v>
      </c>
      <c r="C92" s="34">
        <f t="shared" si="3"/>
        <v>0</v>
      </c>
      <c r="E92" s="323" t="s">
        <v>125</v>
      </c>
      <c r="F92" s="323" t="s">
        <v>18</v>
      </c>
      <c r="G92" s="323">
        <v>0</v>
      </c>
      <c r="H92" s="323">
        <v>0</v>
      </c>
      <c r="I92" s="323">
        <v>18</v>
      </c>
      <c r="J92" s="323">
        <v>900</v>
      </c>
      <c r="K92" s="323"/>
      <c r="L92" s="4"/>
      <c r="M92" s="4"/>
      <c r="N92" s="4"/>
      <c r="O92" s="4">
        <v>900</v>
      </c>
    </row>
    <row r="93" ht="14.25" spans="1:15">
      <c r="A93" s="32">
        <v>92</v>
      </c>
      <c r="B93" s="330" t="s">
        <v>115</v>
      </c>
      <c r="C93" s="34">
        <f t="shared" si="3"/>
        <v>750</v>
      </c>
      <c r="E93" s="323"/>
      <c r="F93" s="323" t="s">
        <v>22</v>
      </c>
      <c r="G93" s="323">
        <v>0</v>
      </c>
      <c r="H93" s="323">
        <v>0</v>
      </c>
      <c r="I93" s="323">
        <v>18</v>
      </c>
      <c r="J93" s="323">
        <v>900</v>
      </c>
      <c r="K93" s="323"/>
      <c r="L93" s="4"/>
      <c r="M93" s="4"/>
      <c r="N93" s="4"/>
      <c r="O93" s="4">
        <v>900</v>
      </c>
    </row>
    <row r="94" ht="14.25" spans="1:15">
      <c r="A94" s="32">
        <v>93</v>
      </c>
      <c r="B94" s="330" t="s">
        <v>121</v>
      </c>
      <c r="C94" s="34">
        <f t="shared" si="3"/>
        <v>1250</v>
      </c>
      <c r="E94" s="323"/>
      <c r="F94" s="323" t="s">
        <v>20</v>
      </c>
      <c r="G94" s="323">
        <v>15</v>
      </c>
      <c r="H94" s="323">
        <v>1500</v>
      </c>
      <c r="I94" s="323">
        <v>3</v>
      </c>
      <c r="J94" s="323">
        <v>150</v>
      </c>
      <c r="K94" s="323"/>
      <c r="L94" s="4"/>
      <c r="M94" s="4"/>
      <c r="N94" s="4"/>
      <c r="O94" s="4">
        <v>1650</v>
      </c>
    </row>
    <row r="95" ht="16.5" spans="1:15">
      <c r="A95" s="32">
        <v>94</v>
      </c>
      <c r="B95" s="331" t="s">
        <v>15</v>
      </c>
      <c r="C95" s="34">
        <f t="shared" si="3"/>
        <v>1350</v>
      </c>
      <c r="E95" s="323"/>
      <c r="F95" s="323" t="s">
        <v>23</v>
      </c>
      <c r="G95" s="323">
        <v>0</v>
      </c>
      <c r="H95" s="323">
        <v>0</v>
      </c>
      <c r="I95" s="323">
        <v>18</v>
      </c>
      <c r="J95" s="323">
        <v>900</v>
      </c>
      <c r="K95" s="323"/>
      <c r="L95" s="4"/>
      <c r="M95" s="4"/>
      <c r="N95" s="4"/>
      <c r="O95" s="4">
        <v>900</v>
      </c>
    </row>
    <row r="96" ht="16.5" spans="1:15">
      <c r="A96" s="32">
        <v>95</v>
      </c>
      <c r="B96" s="331" t="s">
        <v>10</v>
      </c>
      <c r="C96" s="34">
        <f t="shared" si="3"/>
        <v>1645</v>
      </c>
      <c r="E96" s="323" t="s">
        <v>141</v>
      </c>
      <c r="F96" s="323" t="s">
        <v>28</v>
      </c>
      <c r="G96" s="323">
        <v>0</v>
      </c>
      <c r="H96" s="323">
        <v>0</v>
      </c>
      <c r="I96" s="323">
        <v>18</v>
      </c>
      <c r="J96" s="323">
        <v>900</v>
      </c>
      <c r="K96" s="323"/>
      <c r="L96" s="4"/>
      <c r="M96" s="4"/>
      <c r="N96" s="4"/>
      <c r="O96" s="4">
        <v>900</v>
      </c>
    </row>
    <row r="97" ht="16.5" spans="1:15">
      <c r="A97" s="32">
        <v>96</v>
      </c>
      <c r="B97" s="331" t="s">
        <v>138</v>
      </c>
      <c r="C97" s="34">
        <f t="shared" si="3"/>
        <v>1400</v>
      </c>
      <c r="E97" s="323"/>
      <c r="F97" s="323" t="s">
        <v>31</v>
      </c>
      <c r="G97" s="323">
        <v>18</v>
      </c>
      <c r="H97" s="323">
        <v>1800</v>
      </c>
      <c r="I97" s="323">
        <v>0</v>
      </c>
      <c r="J97" s="323">
        <v>0</v>
      </c>
      <c r="K97" s="323"/>
      <c r="L97" s="4"/>
      <c r="M97" s="4"/>
      <c r="N97" s="4"/>
      <c r="O97" s="4">
        <v>1800</v>
      </c>
    </row>
    <row r="98" ht="16.5" spans="1:15">
      <c r="A98" s="32">
        <v>97</v>
      </c>
      <c r="B98" s="331" t="s">
        <v>142</v>
      </c>
      <c r="C98" s="34">
        <f t="shared" si="3"/>
        <v>0</v>
      </c>
      <c r="E98" s="323"/>
      <c r="F98" s="323" t="s">
        <v>34</v>
      </c>
      <c r="G98" s="323">
        <v>0</v>
      </c>
      <c r="H98" s="323">
        <v>0</v>
      </c>
      <c r="I98" s="323">
        <v>18</v>
      </c>
      <c r="J98" s="323">
        <v>900</v>
      </c>
      <c r="K98" s="323"/>
      <c r="L98" s="4"/>
      <c r="M98" s="4"/>
      <c r="N98" s="4"/>
      <c r="O98" s="4">
        <v>900</v>
      </c>
    </row>
    <row r="99" ht="16.5" spans="1:15">
      <c r="A99" s="32">
        <v>98</v>
      </c>
      <c r="B99" s="331" t="s">
        <v>143</v>
      </c>
      <c r="C99" s="34">
        <f t="shared" ref="C99:C126" si="5">SUMIF($F$4:$F$108,B99,$O$4:$O$108)</f>
        <v>0</v>
      </c>
      <c r="E99" s="323"/>
      <c r="F99" s="323" t="s">
        <v>32</v>
      </c>
      <c r="G99" s="323">
        <v>0</v>
      </c>
      <c r="H99" s="323">
        <v>0</v>
      </c>
      <c r="I99" s="323">
        <v>18</v>
      </c>
      <c r="J99" s="323">
        <v>900</v>
      </c>
      <c r="K99" s="323"/>
      <c r="L99" s="4"/>
      <c r="M99" s="4"/>
      <c r="N99" s="4"/>
      <c r="O99" s="4">
        <v>900</v>
      </c>
    </row>
    <row r="100" ht="16.5" spans="1:15">
      <c r="A100" s="32">
        <v>99</v>
      </c>
      <c r="B100" s="331" t="s">
        <v>144</v>
      </c>
      <c r="C100" s="34">
        <f t="shared" si="5"/>
        <v>0</v>
      </c>
      <c r="E100" s="323"/>
      <c r="F100" s="323" t="s">
        <v>33</v>
      </c>
      <c r="G100" s="323">
        <v>0</v>
      </c>
      <c r="H100" s="323">
        <v>0</v>
      </c>
      <c r="I100" s="323">
        <v>18</v>
      </c>
      <c r="J100" s="323">
        <v>900</v>
      </c>
      <c r="K100" s="323"/>
      <c r="L100" s="4"/>
      <c r="M100" s="4"/>
      <c r="N100" s="4"/>
      <c r="O100" s="4">
        <v>900</v>
      </c>
    </row>
    <row r="101" ht="16.5" spans="1:15">
      <c r="A101" s="32">
        <v>100</v>
      </c>
      <c r="B101" s="331" t="s">
        <v>145</v>
      </c>
      <c r="C101" s="34">
        <f t="shared" si="5"/>
        <v>0</v>
      </c>
      <c r="E101" s="323" t="s">
        <v>97</v>
      </c>
      <c r="F101" s="323" t="s">
        <v>122</v>
      </c>
      <c r="G101" s="323">
        <v>0</v>
      </c>
      <c r="H101" s="323">
        <v>0</v>
      </c>
      <c r="I101" s="323">
        <v>4</v>
      </c>
      <c r="J101" s="323">
        <v>200</v>
      </c>
      <c r="K101" s="323"/>
      <c r="L101" s="4"/>
      <c r="M101" s="4"/>
      <c r="N101" s="4"/>
      <c r="O101" s="4">
        <v>200</v>
      </c>
    </row>
    <row r="102" ht="16.5" spans="1:15">
      <c r="A102" s="32">
        <v>101</v>
      </c>
      <c r="B102" s="331" t="s">
        <v>146</v>
      </c>
      <c r="C102" s="34">
        <f t="shared" si="5"/>
        <v>0</v>
      </c>
      <c r="E102" s="323"/>
      <c r="F102" s="323" t="s">
        <v>98</v>
      </c>
      <c r="G102" s="323">
        <v>0</v>
      </c>
      <c r="H102" s="323">
        <v>0</v>
      </c>
      <c r="I102" s="323">
        <v>4</v>
      </c>
      <c r="J102" s="323">
        <v>200</v>
      </c>
      <c r="K102" s="323"/>
      <c r="L102" s="4"/>
      <c r="M102" s="4"/>
      <c r="N102" s="4"/>
      <c r="O102" s="4">
        <v>200</v>
      </c>
    </row>
    <row r="103" ht="16.5" spans="1:15">
      <c r="A103" s="32">
        <v>102</v>
      </c>
      <c r="B103" s="331" t="s">
        <v>147</v>
      </c>
      <c r="C103" s="34">
        <f t="shared" si="5"/>
        <v>0</v>
      </c>
      <c r="E103" s="323"/>
      <c r="F103" s="323" t="s">
        <v>131</v>
      </c>
      <c r="G103" s="323">
        <v>0</v>
      </c>
      <c r="H103" s="323">
        <v>0</v>
      </c>
      <c r="I103" s="323">
        <v>12</v>
      </c>
      <c r="J103" s="323">
        <v>600</v>
      </c>
      <c r="K103" s="323"/>
      <c r="L103" s="4"/>
      <c r="M103" s="4"/>
      <c r="N103" s="4"/>
      <c r="O103" s="4">
        <v>600</v>
      </c>
    </row>
    <row r="104" ht="16.5" spans="1:15">
      <c r="A104" s="32">
        <v>103</v>
      </c>
      <c r="B104" s="331" t="s">
        <v>148</v>
      </c>
      <c r="C104" s="34">
        <f t="shared" si="5"/>
        <v>0</v>
      </c>
      <c r="E104" s="323"/>
      <c r="F104" s="323" t="s">
        <v>58</v>
      </c>
      <c r="G104" s="323">
        <v>0</v>
      </c>
      <c r="H104" s="323">
        <v>0</v>
      </c>
      <c r="I104" s="323">
        <v>12</v>
      </c>
      <c r="J104" s="323">
        <v>600</v>
      </c>
      <c r="K104" s="323"/>
      <c r="L104" s="4"/>
      <c r="M104" s="4"/>
      <c r="N104" s="4"/>
      <c r="O104" s="4">
        <v>600</v>
      </c>
    </row>
    <row r="105" ht="16.5" spans="1:15">
      <c r="A105" s="32">
        <v>104</v>
      </c>
      <c r="B105" s="331" t="s">
        <v>149</v>
      </c>
      <c r="C105" s="34">
        <f t="shared" si="5"/>
        <v>0</v>
      </c>
      <c r="E105" s="323"/>
      <c r="F105" s="323" t="s">
        <v>15</v>
      </c>
      <c r="G105" s="323">
        <v>0</v>
      </c>
      <c r="H105" s="323">
        <v>0</v>
      </c>
      <c r="I105" s="323">
        <v>12</v>
      </c>
      <c r="J105" s="323">
        <v>600</v>
      </c>
      <c r="K105" s="323"/>
      <c r="L105" s="4"/>
      <c r="M105" s="4"/>
      <c r="N105" s="4"/>
      <c r="O105" s="4">
        <v>600</v>
      </c>
    </row>
    <row r="106" ht="16.5" spans="1:15">
      <c r="A106" s="32">
        <v>105</v>
      </c>
      <c r="B106" s="332" t="s">
        <v>150</v>
      </c>
      <c r="C106" s="34">
        <f t="shared" si="5"/>
        <v>0</v>
      </c>
      <c r="E106" s="323"/>
      <c r="F106" s="323" t="s">
        <v>139</v>
      </c>
      <c r="G106" s="323">
        <v>0</v>
      </c>
      <c r="H106" s="323">
        <v>0</v>
      </c>
      <c r="I106" s="323">
        <v>12</v>
      </c>
      <c r="J106" s="323">
        <v>600</v>
      </c>
      <c r="K106" s="323"/>
      <c r="L106" s="4"/>
      <c r="M106" s="4"/>
      <c r="N106" s="4"/>
      <c r="O106" s="4">
        <v>600</v>
      </c>
    </row>
    <row r="107" ht="16.5" spans="1:15">
      <c r="A107" s="32">
        <v>106</v>
      </c>
      <c r="B107" s="331" t="s">
        <v>151</v>
      </c>
      <c r="C107" s="34">
        <f t="shared" si="5"/>
        <v>0</v>
      </c>
      <c r="E107" s="323"/>
      <c r="F107" s="323" t="s">
        <v>104</v>
      </c>
      <c r="G107" s="323">
        <v>0</v>
      </c>
      <c r="H107" s="323">
        <v>0</v>
      </c>
      <c r="I107" s="323">
        <v>4</v>
      </c>
      <c r="J107" s="323">
        <v>200</v>
      </c>
      <c r="K107" s="323"/>
      <c r="L107" s="4"/>
      <c r="M107" s="4"/>
      <c r="N107" s="4"/>
      <c r="O107" s="4">
        <v>200</v>
      </c>
    </row>
    <row r="108" ht="16.5" spans="1:15">
      <c r="A108" s="32">
        <v>107</v>
      </c>
      <c r="B108" s="331" t="s">
        <v>152</v>
      </c>
      <c r="C108" s="34">
        <f t="shared" si="5"/>
        <v>0</v>
      </c>
      <c r="E108" s="323"/>
      <c r="F108" s="323" t="s">
        <v>109</v>
      </c>
      <c r="G108" s="323">
        <v>0</v>
      </c>
      <c r="H108" s="323">
        <v>0</v>
      </c>
      <c r="I108" s="323">
        <v>4</v>
      </c>
      <c r="J108" s="323">
        <v>200</v>
      </c>
      <c r="K108" s="323"/>
      <c r="L108" s="4"/>
      <c r="M108" s="4"/>
      <c r="N108" s="4"/>
      <c r="O108" s="4">
        <v>200</v>
      </c>
    </row>
    <row r="109" ht="16.5" spans="1:15">
      <c r="A109" s="32">
        <v>108</v>
      </c>
      <c r="B109" s="331" t="s">
        <v>153</v>
      </c>
      <c r="C109" s="34">
        <f t="shared" si="5"/>
        <v>0</v>
      </c>
      <c r="E109" s="123" t="s">
        <v>105</v>
      </c>
      <c r="F109" s="123"/>
      <c r="G109" s="123">
        <f t="shared" ref="G109:K109" si="6">SUM(G75:G108)</f>
        <v>88</v>
      </c>
      <c r="H109" s="123">
        <f t="shared" si="6"/>
        <v>9000</v>
      </c>
      <c r="I109" s="123">
        <f t="shared" si="6"/>
        <v>438</v>
      </c>
      <c r="J109" s="123">
        <f t="shared" si="6"/>
        <v>21750</v>
      </c>
      <c r="K109" s="323"/>
      <c r="L109" s="4"/>
      <c r="M109" s="4"/>
      <c r="N109" s="4"/>
      <c r="O109" s="4">
        <f>SUM(O75:O108)</f>
        <v>30750</v>
      </c>
    </row>
    <row r="110" ht="16.5" spans="1:3">
      <c r="A110" s="32">
        <v>109</v>
      </c>
      <c r="B110" s="331" t="s">
        <v>154</v>
      </c>
      <c r="C110" s="34">
        <f t="shared" si="5"/>
        <v>0</v>
      </c>
    </row>
    <row r="111" ht="16.5" spans="1:3">
      <c r="A111" s="32">
        <v>110</v>
      </c>
      <c r="B111" s="333" t="s">
        <v>89</v>
      </c>
      <c r="C111" s="34">
        <f t="shared" si="5"/>
        <v>1365</v>
      </c>
    </row>
    <row r="112" ht="16.5" spans="1:3">
      <c r="A112" s="32">
        <v>111</v>
      </c>
      <c r="B112" s="331" t="s">
        <v>155</v>
      </c>
      <c r="C112" s="34">
        <f t="shared" si="5"/>
        <v>0</v>
      </c>
    </row>
    <row r="113" ht="16.5" spans="1:3">
      <c r="A113" s="32">
        <v>112</v>
      </c>
      <c r="B113" s="331" t="s">
        <v>156</v>
      </c>
      <c r="C113" s="34">
        <f t="shared" si="5"/>
        <v>0</v>
      </c>
    </row>
    <row r="114" ht="16.5" spans="1:3">
      <c r="A114" s="32">
        <v>113</v>
      </c>
      <c r="B114" s="331" t="s">
        <v>157</v>
      </c>
      <c r="C114" s="34">
        <f t="shared" si="5"/>
        <v>0</v>
      </c>
    </row>
    <row r="115" ht="14.25" spans="1:3">
      <c r="A115" s="32">
        <v>114</v>
      </c>
      <c r="B115" s="334" t="s">
        <v>94</v>
      </c>
      <c r="C115" s="34">
        <f t="shared" si="5"/>
        <v>1365</v>
      </c>
    </row>
    <row r="116" ht="14.25" spans="1:3">
      <c r="A116" s="32">
        <v>115</v>
      </c>
      <c r="B116" s="334" t="s">
        <v>71</v>
      </c>
      <c r="C116" s="34">
        <f t="shared" si="5"/>
        <v>1350</v>
      </c>
    </row>
    <row r="117" ht="14.25" spans="1:3">
      <c r="A117" s="32">
        <v>116</v>
      </c>
      <c r="B117" s="334" t="s">
        <v>83</v>
      </c>
      <c r="C117" s="34">
        <f t="shared" si="5"/>
        <v>1395</v>
      </c>
    </row>
    <row r="118" ht="14.25" spans="1:3">
      <c r="A118" s="32">
        <v>117</v>
      </c>
      <c r="B118" s="334" t="s">
        <v>113</v>
      </c>
      <c r="C118" s="34">
        <f t="shared" si="5"/>
        <v>1400</v>
      </c>
    </row>
    <row r="119" ht="14.25" spans="1:3">
      <c r="A119" s="32">
        <v>118</v>
      </c>
      <c r="B119" s="334" t="s">
        <v>61</v>
      </c>
      <c r="C119" s="34">
        <f t="shared" si="5"/>
        <v>1380</v>
      </c>
    </row>
    <row r="120" ht="14.25" spans="1:3">
      <c r="A120" s="32">
        <v>119</v>
      </c>
      <c r="B120" s="334" t="s">
        <v>57</v>
      </c>
      <c r="C120" s="34">
        <f t="shared" si="5"/>
        <v>1350</v>
      </c>
    </row>
    <row r="121" ht="14.25" spans="1:3">
      <c r="A121" s="32">
        <v>120</v>
      </c>
      <c r="B121" s="334" t="s">
        <v>81</v>
      </c>
      <c r="C121" s="34">
        <f t="shared" si="5"/>
        <v>1480</v>
      </c>
    </row>
    <row r="122" ht="14.25" spans="1:3">
      <c r="A122" s="32">
        <v>121</v>
      </c>
      <c r="B122" s="334" t="s">
        <v>90</v>
      </c>
      <c r="C122" s="34">
        <f t="shared" si="5"/>
        <v>1365</v>
      </c>
    </row>
    <row r="123" ht="14.25" spans="1:3">
      <c r="A123" s="32">
        <v>122</v>
      </c>
      <c r="B123" s="335" t="s">
        <v>158</v>
      </c>
      <c r="C123" s="34">
        <f t="shared" si="5"/>
        <v>0</v>
      </c>
    </row>
    <row r="124" ht="14.25" spans="1:3">
      <c r="A124" s="32">
        <v>123</v>
      </c>
      <c r="B124" s="334" t="s">
        <v>80</v>
      </c>
      <c r="C124" s="34">
        <f t="shared" si="5"/>
        <v>1565</v>
      </c>
    </row>
    <row r="125" ht="14.25" spans="1:3">
      <c r="A125" s="32">
        <v>124</v>
      </c>
      <c r="B125" s="334" t="s">
        <v>11</v>
      </c>
      <c r="C125" s="34">
        <f t="shared" si="5"/>
        <v>900</v>
      </c>
    </row>
    <row r="126" ht="14.25" spans="1:3">
      <c r="A126" s="336">
        <v>125</v>
      </c>
      <c r="B126" s="337" t="s">
        <v>159</v>
      </c>
      <c r="C126" s="338">
        <f t="shared" si="5"/>
        <v>0</v>
      </c>
    </row>
    <row r="127" ht="14.25" spans="1:3">
      <c r="A127" s="4"/>
      <c r="B127" s="4"/>
      <c r="C127" s="339">
        <f>SUM(C2:C126)</f>
        <v>100940</v>
      </c>
    </row>
    <row r="128" spans="1:3">
      <c r="A128" s="5">
        <f>C127</f>
        <v>100940</v>
      </c>
      <c r="B128" s="5"/>
      <c r="C128" s="5"/>
    </row>
    <row r="130" ht="14.25" spans="1:10">
      <c r="A130" s="340" t="s">
        <v>160</v>
      </c>
      <c r="B130" s="341"/>
      <c r="C130" s="340"/>
      <c r="D130" s="340"/>
      <c r="E130" s="340"/>
      <c r="F130" s="340"/>
      <c r="G130" s="340"/>
      <c r="H130" s="340"/>
      <c r="I130" s="340"/>
      <c r="J130" s="340"/>
    </row>
  </sheetData>
  <mergeCells count="24">
    <mergeCell ref="E2:P2"/>
    <mergeCell ref="A128:C128"/>
    <mergeCell ref="A130:J130"/>
    <mergeCell ref="E4:E6"/>
    <mergeCell ref="E7:E9"/>
    <mergeCell ref="E10:E16"/>
    <mergeCell ref="E17:E23"/>
    <mergeCell ref="E24:E29"/>
    <mergeCell ref="E30:E36"/>
    <mergeCell ref="E41:E42"/>
    <mergeCell ref="E43:E44"/>
    <mergeCell ref="E45:E48"/>
    <mergeCell ref="E49:E52"/>
    <mergeCell ref="E53:E57"/>
    <mergeCell ref="E58:E62"/>
    <mergeCell ref="E63:E70"/>
    <mergeCell ref="E75:E76"/>
    <mergeCell ref="E77:E78"/>
    <mergeCell ref="E79:E82"/>
    <mergeCell ref="E83:E87"/>
    <mergeCell ref="E88:E91"/>
    <mergeCell ref="E92:E95"/>
    <mergeCell ref="E96:E100"/>
    <mergeCell ref="E101:E108"/>
  </mergeCells>
  <conditionalFormatting sqref="B130">
    <cfRule type="duplicateValues" dxfId="0" priority="1" stopIfTrue="1"/>
  </conditionalFormatting>
  <pageMargins left="0.156944444444444" right="0.196527777777778" top="1" bottom="1" header="0.5" footer="0.5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topLeftCell="A19" workbookViewId="0">
      <selection activeCell="B8" sqref="B8"/>
    </sheetView>
  </sheetViews>
  <sheetFormatPr defaultColWidth="9" defaultRowHeight="14.25" outlineLevelCol="6"/>
  <cols>
    <col min="1" max="1" width="9" style="95"/>
    <col min="2" max="2" width="18.25" style="95"/>
    <col min="3" max="3" width="9" style="95"/>
    <col min="4" max="4" width="5.5" style="95" customWidth="1"/>
    <col min="5" max="16384" width="9" style="95"/>
  </cols>
  <sheetData>
    <row r="1" s="95" customFormat="1" spans="2:2">
      <c r="B1" s="95" t="s">
        <v>263</v>
      </c>
    </row>
    <row r="2" s="95" customFormat="1" spans="1:7">
      <c r="A2" s="98" t="s">
        <v>2</v>
      </c>
      <c r="B2" s="98" t="s">
        <v>3</v>
      </c>
      <c r="C2" s="92" t="s">
        <v>105</v>
      </c>
      <c r="E2" s="86" t="s">
        <v>173</v>
      </c>
      <c r="F2" s="86" t="s">
        <v>3</v>
      </c>
      <c r="G2" s="92" t="s">
        <v>4</v>
      </c>
    </row>
    <row r="3" s="95" customFormat="1" spans="1:7">
      <c r="A3" s="98">
        <v>1</v>
      </c>
      <c r="B3" s="86" t="s">
        <v>122</v>
      </c>
      <c r="C3" s="92">
        <v>40</v>
      </c>
      <c r="E3" s="86" t="s">
        <v>264</v>
      </c>
      <c r="F3" s="86" t="s">
        <v>122</v>
      </c>
      <c r="G3" s="92">
        <v>40</v>
      </c>
    </row>
    <row r="4" s="95" customFormat="1" spans="1:7">
      <c r="A4" s="98">
        <v>2</v>
      </c>
      <c r="B4" s="86" t="s">
        <v>104</v>
      </c>
      <c r="C4" s="92">
        <v>80</v>
      </c>
      <c r="E4" s="86" t="s">
        <v>264</v>
      </c>
      <c r="F4" s="86" t="s">
        <v>104</v>
      </c>
      <c r="G4" s="92">
        <v>40</v>
      </c>
    </row>
    <row r="5" s="95" customFormat="1" spans="1:7">
      <c r="A5" s="98">
        <v>3</v>
      </c>
      <c r="B5" s="86" t="s">
        <v>26</v>
      </c>
      <c r="C5" s="92">
        <v>80</v>
      </c>
      <c r="E5" s="86" t="s">
        <v>264</v>
      </c>
      <c r="F5" s="86" t="s">
        <v>26</v>
      </c>
      <c r="G5" s="92">
        <v>40</v>
      </c>
    </row>
    <row r="6" s="95" customFormat="1" spans="1:7">
      <c r="A6" s="98">
        <v>4</v>
      </c>
      <c r="B6" s="86" t="s">
        <v>71</v>
      </c>
      <c r="C6" s="92">
        <v>80</v>
      </c>
      <c r="E6" s="86" t="s">
        <v>264</v>
      </c>
      <c r="F6" s="86" t="s">
        <v>71</v>
      </c>
      <c r="G6" s="92">
        <v>40</v>
      </c>
    </row>
    <row r="7" s="95" customFormat="1" spans="1:7">
      <c r="A7" s="98">
        <v>5</v>
      </c>
      <c r="B7" s="86" t="s">
        <v>145</v>
      </c>
      <c r="C7" s="92">
        <v>80</v>
      </c>
      <c r="E7" s="86" t="s">
        <v>264</v>
      </c>
      <c r="F7" s="86" t="s">
        <v>145</v>
      </c>
      <c r="G7" s="92">
        <v>40</v>
      </c>
    </row>
    <row r="8" s="95" customFormat="1" spans="1:7">
      <c r="A8" s="98">
        <v>6</v>
      </c>
      <c r="B8" s="86" t="s">
        <v>107</v>
      </c>
      <c r="C8" s="92">
        <v>80</v>
      </c>
      <c r="E8" s="86" t="s">
        <v>264</v>
      </c>
      <c r="F8" s="86" t="s">
        <v>107</v>
      </c>
      <c r="G8" s="92">
        <v>40</v>
      </c>
    </row>
    <row r="9" s="95" customFormat="1" spans="1:7">
      <c r="A9" s="98">
        <v>7</v>
      </c>
      <c r="B9" s="86" t="s">
        <v>144</v>
      </c>
      <c r="C9" s="92">
        <v>80</v>
      </c>
      <c r="E9" s="86" t="s">
        <v>264</v>
      </c>
      <c r="F9" s="86" t="s">
        <v>144</v>
      </c>
      <c r="G9" s="92">
        <v>40</v>
      </c>
    </row>
    <row r="10" s="95" customFormat="1" spans="1:7">
      <c r="A10" s="98">
        <v>8</v>
      </c>
      <c r="B10" s="86" t="s">
        <v>131</v>
      </c>
      <c r="C10" s="92">
        <v>80</v>
      </c>
      <c r="E10" s="86" t="s">
        <v>264</v>
      </c>
      <c r="F10" s="86" t="s">
        <v>131</v>
      </c>
      <c r="G10" s="92">
        <v>40</v>
      </c>
    </row>
    <row r="11" s="95" customFormat="1" spans="1:7">
      <c r="A11" s="98">
        <v>9</v>
      </c>
      <c r="B11" s="86" t="s">
        <v>15</v>
      </c>
      <c r="C11" s="92">
        <v>80</v>
      </c>
      <c r="E11" s="86" t="s">
        <v>264</v>
      </c>
      <c r="F11" s="86" t="s">
        <v>15</v>
      </c>
      <c r="G11" s="92">
        <v>40</v>
      </c>
    </row>
    <row r="12" s="95" customFormat="1" spans="1:7">
      <c r="A12" s="98">
        <v>10</v>
      </c>
      <c r="B12" s="86" t="s">
        <v>22</v>
      </c>
      <c r="C12" s="92">
        <v>40</v>
      </c>
      <c r="E12" s="86" t="s">
        <v>264</v>
      </c>
      <c r="F12" s="86" t="s">
        <v>22</v>
      </c>
      <c r="G12" s="92">
        <v>40</v>
      </c>
    </row>
    <row r="13" s="95" customFormat="1" spans="1:7">
      <c r="A13" s="98">
        <v>11</v>
      </c>
      <c r="B13" s="86" t="s">
        <v>14</v>
      </c>
      <c r="C13" s="92">
        <v>80</v>
      </c>
      <c r="E13" s="86" t="s">
        <v>264</v>
      </c>
      <c r="F13" s="86" t="s">
        <v>14</v>
      </c>
      <c r="G13" s="92">
        <v>40</v>
      </c>
    </row>
    <row r="14" s="95" customFormat="1" spans="1:7">
      <c r="A14" s="98">
        <v>12</v>
      </c>
      <c r="B14" s="86" t="s">
        <v>265</v>
      </c>
      <c r="C14" s="92">
        <v>80</v>
      </c>
      <c r="E14" s="86" t="s">
        <v>264</v>
      </c>
      <c r="F14" s="86" t="s">
        <v>265</v>
      </c>
      <c r="G14" s="92">
        <v>40</v>
      </c>
    </row>
    <row r="15" s="95" customFormat="1" spans="1:7">
      <c r="A15" s="98">
        <v>13</v>
      </c>
      <c r="B15" s="86" t="s">
        <v>119</v>
      </c>
      <c r="C15" s="92">
        <v>40</v>
      </c>
      <c r="E15" s="86" t="s">
        <v>264</v>
      </c>
      <c r="F15" s="86" t="s">
        <v>119</v>
      </c>
      <c r="G15" s="92">
        <v>40</v>
      </c>
    </row>
    <row r="16" s="95" customFormat="1" spans="1:7">
      <c r="A16" s="98">
        <v>14</v>
      </c>
      <c r="B16" s="86" t="s">
        <v>142</v>
      </c>
      <c r="C16" s="92">
        <v>40</v>
      </c>
      <c r="E16" s="86" t="s">
        <v>264</v>
      </c>
      <c r="F16" s="86" t="s">
        <v>142</v>
      </c>
      <c r="G16" s="92">
        <v>40</v>
      </c>
    </row>
    <row r="17" s="95" customFormat="1" spans="1:7">
      <c r="A17" s="98">
        <v>15</v>
      </c>
      <c r="B17" s="86" t="s">
        <v>159</v>
      </c>
      <c r="C17" s="92">
        <v>40</v>
      </c>
      <c r="E17" s="86" t="s">
        <v>264</v>
      </c>
      <c r="F17" s="86" t="s">
        <v>159</v>
      </c>
      <c r="G17" s="92">
        <v>40</v>
      </c>
    </row>
    <row r="18" s="95" customFormat="1" spans="1:7">
      <c r="A18" s="98">
        <v>16</v>
      </c>
      <c r="B18" s="86" t="s">
        <v>44</v>
      </c>
      <c r="C18" s="92">
        <v>40</v>
      </c>
      <c r="E18" s="86" t="s">
        <v>264</v>
      </c>
      <c r="F18" s="86" t="s">
        <v>44</v>
      </c>
      <c r="G18" s="92">
        <v>40</v>
      </c>
    </row>
    <row r="19" s="95" customFormat="1" spans="1:7">
      <c r="A19" s="98">
        <v>17</v>
      </c>
      <c r="B19" s="86" t="s">
        <v>149</v>
      </c>
      <c r="C19" s="92">
        <v>40</v>
      </c>
      <c r="E19" s="86" t="s">
        <v>264</v>
      </c>
      <c r="F19" s="86" t="s">
        <v>149</v>
      </c>
      <c r="G19" s="92">
        <v>40</v>
      </c>
    </row>
    <row r="20" s="95" customFormat="1" spans="1:7">
      <c r="A20" s="98">
        <v>18</v>
      </c>
      <c r="B20" s="86" t="s">
        <v>21</v>
      </c>
      <c r="C20" s="92">
        <v>80</v>
      </c>
      <c r="E20" s="86" t="s">
        <v>264</v>
      </c>
      <c r="F20" s="86" t="s">
        <v>21</v>
      </c>
      <c r="G20" s="92">
        <v>40</v>
      </c>
    </row>
    <row r="21" s="95" customFormat="1" spans="1:7">
      <c r="A21" s="98">
        <v>19</v>
      </c>
      <c r="B21" s="86" t="s">
        <v>93</v>
      </c>
      <c r="C21" s="92">
        <v>40</v>
      </c>
      <c r="E21" s="86" t="s">
        <v>264</v>
      </c>
      <c r="F21" s="86" t="s">
        <v>93</v>
      </c>
      <c r="G21" s="92">
        <v>40</v>
      </c>
    </row>
    <row r="22" s="95" customFormat="1" spans="1:7">
      <c r="A22" s="98">
        <v>20</v>
      </c>
      <c r="B22" s="86" t="s">
        <v>98</v>
      </c>
      <c r="C22" s="92">
        <v>40</v>
      </c>
      <c r="E22" s="86" t="s">
        <v>180</v>
      </c>
      <c r="F22" s="86" t="s">
        <v>98</v>
      </c>
      <c r="G22" s="92">
        <v>40</v>
      </c>
    </row>
    <row r="23" s="95" customFormat="1" spans="1:7">
      <c r="A23" s="98">
        <v>21</v>
      </c>
      <c r="B23" s="86" t="s">
        <v>148</v>
      </c>
      <c r="C23" s="92">
        <v>40</v>
      </c>
      <c r="E23" s="86" t="s">
        <v>180</v>
      </c>
      <c r="F23" s="86" t="s">
        <v>104</v>
      </c>
      <c r="G23" s="92">
        <v>40</v>
      </c>
    </row>
    <row r="24" s="95" customFormat="1" spans="1:7">
      <c r="A24" s="98">
        <v>22</v>
      </c>
      <c r="B24" s="86" t="s">
        <v>139</v>
      </c>
      <c r="C24" s="92">
        <v>40</v>
      </c>
      <c r="E24" s="86" t="s">
        <v>180</v>
      </c>
      <c r="F24" s="86" t="s">
        <v>26</v>
      </c>
      <c r="G24" s="92">
        <v>40</v>
      </c>
    </row>
    <row r="25" s="95" customFormat="1" spans="1:7">
      <c r="A25" s="98">
        <v>23</v>
      </c>
      <c r="B25" s="86" t="s">
        <v>89</v>
      </c>
      <c r="C25" s="92">
        <v>40</v>
      </c>
      <c r="E25" s="86" t="s">
        <v>180</v>
      </c>
      <c r="F25" s="86" t="s">
        <v>71</v>
      </c>
      <c r="G25" s="92">
        <v>40</v>
      </c>
    </row>
    <row r="26" s="95" customFormat="1" spans="1:7">
      <c r="A26" s="98">
        <v>24</v>
      </c>
      <c r="B26" s="86" t="s">
        <v>53</v>
      </c>
      <c r="C26" s="92">
        <v>40</v>
      </c>
      <c r="E26" s="86" t="s">
        <v>180</v>
      </c>
      <c r="F26" s="86" t="s">
        <v>145</v>
      </c>
      <c r="G26" s="92">
        <v>40</v>
      </c>
    </row>
    <row r="27" s="95" customFormat="1" spans="1:7">
      <c r="A27" s="98">
        <v>25</v>
      </c>
      <c r="B27" s="86" t="s">
        <v>150</v>
      </c>
      <c r="C27" s="92">
        <v>40</v>
      </c>
      <c r="E27" s="86" t="s">
        <v>180</v>
      </c>
      <c r="F27" s="86" t="s">
        <v>107</v>
      </c>
      <c r="G27" s="92">
        <v>40</v>
      </c>
    </row>
    <row r="28" s="95" customFormat="1" spans="1:7">
      <c r="A28" s="92"/>
      <c r="B28" s="92" t="s">
        <v>39</v>
      </c>
      <c r="C28" s="92">
        <f>SUM(C3:C27)</f>
        <v>1440</v>
      </c>
      <c r="E28" s="86" t="s">
        <v>180</v>
      </c>
      <c r="F28" s="86" t="s">
        <v>144</v>
      </c>
      <c r="G28" s="92">
        <v>40</v>
      </c>
    </row>
    <row r="29" s="95" customFormat="1" spans="5:7">
      <c r="E29" s="86" t="s">
        <v>180</v>
      </c>
      <c r="F29" s="86" t="s">
        <v>131</v>
      </c>
      <c r="G29" s="92">
        <v>40</v>
      </c>
    </row>
    <row r="30" s="95" customFormat="1" spans="1:7">
      <c r="A30" s="213" t="s">
        <v>183</v>
      </c>
      <c r="B30" s="214">
        <f>C28</f>
        <v>1440</v>
      </c>
      <c r="E30" s="86" t="s">
        <v>180</v>
      </c>
      <c r="F30" s="86" t="s">
        <v>15</v>
      </c>
      <c r="G30" s="92">
        <v>40</v>
      </c>
    </row>
    <row r="31" s="95" customFormat="1" spans="5:7">
      <c r="E31" s="86" t="s">
        <v>180</v>
      </c>
      <c r="F31" s="86" t="s">
        <v>14</v>
      </c>
      <c r="G31" s="92">
        <v>40</v>
      </c>
    </row>
    <row r="32" s="95" customFormat="1" spans="5:7">
      <c r="E32" s="86" t="s">
        <v>180</v>
      </c>
      <c r="F32" s="86" t="s">
        <v>265</v>
      </c>
      <c r="G32" s="92">
        <v>40</v>
      </c>
    </row>
    <row r="33" s="95" customFormat="1" spans="5:7">
      <c r="E33" s="86" t="s">
        <v>180</v>
      </c>
      <c r="F33" s="86" t="s">
        <v>148</v>
      </c>
      <c r="G33" s="92">
        <v>40</v>
      </c>
    </row>
    <row r="34" s="95" customFormat="1" spans="5:7">
      <c r="E34" s="86" t="s">
        <v>180</v>
      </c>
      <c r="F34" s="86" t="s">
        <v>139</v>
      </c>
      <c r="G34" s="92">
        <v>40</v>
      </c>
    </row>
    <row r="35" s="95" customFormat="1" spans="5:7">
      <c r="E35" s="86" t="s">
        <v>180</v>
      </c>
      <c r="F35" s="86" t="s">
        <v>89</v>
      </c>
      <c r="G35" s="92">
        <v>40</v>
      </c>
    </row>
    <row r="36" s="95" customFormat="1" spans="5:7">
      <c r="E36" s="86" t="s">
        <v>180</v>
      </c>
      <c r="F36" s="86" t="s">
        <v>53</v>
      </c>
      <c r="G36" s="92">
        <v>40</v>
      </c>
    </row>
    <row r="37" s="95" customFormat="1" spans="5:7">
      <c r="E37" s="86" t="s">
        <v>180</v>
      </c>
      <c r="F37" s="86" t="s">
        <v>150</v>
      </c>
      <c r="G37" s="92">
        <v>40</v>
      </c>
    </row>
    <row r="38" s="95" customFormat="1" spans="5:7">
      <c r="E38" s="86" t="s">
        <v>180</v>
      </c>
      <c r="F38" s="86" t="s">
        <v>21</v>
      </c>
      <c r="G38" s="92">
        <v>40</v>
      </c>
    </row>
    <row r="39" s="95" customFormat="1" spans="7:7">
      <c r="G39" s="95">
        <f>SUM(G3:G38)</f>
        <v>1440</v>
      </c>
    </row>
    <row r="40" s="95" customFormat="1" spans="1:1">
      <c r="A40" s="24" t="s">
        <v>42</v>
      </c>
    </row>
  </sheetData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8"/>
  <sheetViews>
    <sheetView topLeftCell="A10" workbookViewId="0">
      <selection activeCell="C86" sqref="C86"/>
    </sheetView>
  </sheetViews>
  <sheetFormatPr defaultColWidth="9" defaultRowHeight="13.5"/>
  <cols>
    <col min="1" max="7" width="9" style="176"/>
    <col min="8" max="8" width="11.375" style="176" customWidth="1"/>
    <col min="9" max="16384" width="9" style="176"/>
  </cols>
  <sheetData>
    <row r="1" ht="22.5" spans="1:9">
      <c r="A1" s="198" t="s">
        <v>266</v>
      </c>
      <c r="B1" s="198"/>
      <c r="C1" s="198"/>
      <c r="D1" s="198"/>
      <c r="E1" s="198"/>
      <c r="F1" s="198"/>
      <c r="G1" s="198"/>
      <c r="H1" s="198"/>
      <c r="I1" s="198"/>
    </row>
    <row r="2" spans="1:1">
      <c r="A2" s="176" t="s">
        <v>267</v>
      </c>
    </row>
    <row r="3" ht="25.5" spans="1:9">
      <c r="A3" s="78"/>
      <c r="B3" s="78" t="s">
        <v>268</v>
      </c>
      <c r="C3" s="199">
        <v>3</v>
      </c>
      <c r="D3" s="199">
        <v>4</v>
      </c>
      <c r="E3" s="199">
        <v>6</v>
      </c>
      <c r="F3" s="199">
        <v>10</v>
      </c>
      <c r="G3" s="199">
        <v>10</v>
      </c>
      <c r="H3" s="199">
        <v>10</v>
      </c>
      <c r="I3" s="199"/>
    </row>
    <row r="4" ht="27" spans="1:9">
      <c r="A4" s="146" t="s">
        <v>47</v>
      </c>
      <c r="B4" s="146" t="s">
        <v>48</v>
      </c>
      <c r="C4" s="200" t="s">
        <v>269</v>
      </c>
      <c r="D4" s="200" t="s">
        <v>270</v>
      </c>
      <c r="E4" s="200" t="s">
        <v>271</v>
      </c>
      <c r="F4" s="200" t="s">
        <v>272</v>
      </c>
      <c r="G4" s="200" t="s">
        <v>273</v>
      </c>
      <c r="H4" s="200" t="s">
        <v>274</v>
      </c>
      <c r="I4" s="146" t="s">
        <v>105</v>
      </c>
    </row>
    <row r="5" spans="1:9">
      <c r="A5" s="201" t="s">
        <v>54</v>
      </c>
      <c r="B5" s="201" t="s">
        <v>59</v>
      </c>
      <c r="C5" s="146"/>
      <c r="D5" s="146"/>
      <c r="E5" s="146">
        <v>64</v>
      </c>
      <c r="F5" s="146">
        <v>4</v>
      </c>
      <c r="G5" s="146">
        <v>14</v>
      </c>
      <c r="H5" s="146"/>
      <c r="I5" s="146">
        <f>C5*$C$3+D5*$D$3+E5*$E$3+F5*$F$3+G5*$G$3+H5*$H$3</f>
        <v>564</v>
      </c>
    </row>
    <row r="6" spans="1:9">
      <c r="A6" s="201"/>
      <c r="B6" s="201" t="s">
        <v>44</v>
      </c>
      <c r="C6" s="146"/>
      <c r="D6" s="146"/>
      <c r="E6" s="146">
        <v>64</v>
      </c>
      <c r="F6" s="146">
        <v>4</v>
      </c>
      <c r="G6" s="146">
        <v>14</v>
      </c>
      <c r="H6" s="146"/>
      <c r="I6" s="146">
        <f>C6*$C$3+D6*$D$3+E6*$E$3+F6*$F$3+G6*$G$3+H6*$H$3</f>
        <v>564</v>
      </c>
    </row>
    <row r="7" spans="1:9">
      <c r="A7" s="201"/>
      <c r="B7" s="201" t="s">
        <v>146</v>
      </c>
      <c r="C7" s="146"/>
      <c r="D7" s="146"/>
      <c r="E7" s="146">
        <v>112</v>
      </c>
      <c r="F7" s="146">
        <v>12</v>
      </c>
      <c r="G7" s="146">
        <v>21</v>
      </c>
      <c r="H7" s="146">
        <v>6</v>
      </c>
      <c r="I7" s="146">
        <f>C7*C3+D7*D3+E7*E3+F7*F3+G7*G3+H7*H3</f>
        <v>1062</v>
      </c>
    </row>
    <row r="8" spans="1:9">
      <c r="A8" s="201" t="s">
        <v>60</v>
      </c>
      <c r="B8" s="201" t="s">
        <v>146</v>
      </c>
      <c r="C8" s="146"/>
      <c r="D8" s="146"/>
      <c r="E8" s="146"/>
      <c r="F8" s="146"/>
      <c r="G8" s="146"/>
      <c r="H8" s="146"/>
      <c r="I8" s="146"/>
    </row>
    <row r="9" spans="1:9">
      <c r="A9" s="201"/>
      <c r="B9" s="201" t="s">
        <v>75</v>
      </c>
      <c r="C9" s="146"/>
      <c r="D9" s="146"/>
      <c r="E9" s="146">
        <v>64</v>
      </c>
      <c r="F9" s="146">
        <v>4</v>
      </c>
      <c r="G9" s="146">
        <v>1</v>
      </c>
      <c r="H9" s="146">
        <v>4</v>
      </c>
      <c r="I9" s="146">
        <f>C9*$C$3+D9*$D$3+E9*$E$3+F9*$F$3+G9*$G$3+H9*$H$3</f>
        <v>474</v>
      </c>
    </row>
    <row r="10" spans="1:9">
      <c r="A10" s="201"/>
      <c r="B10" s="201" t="s">
        <v>70</v>
      </c>
      <c r="C10" s="146"/>
      <c r="D10" s="146"/>
      <c r="E10" s="146">
        <v>32</v>
      </c>
      <c r="F10" s="146">
        <v>4</v>
      </c>
      <c r="G10" s="146">
        <v>1</v>
      </c>
      <c r="H10" s="146">
        <v>2</v>
      </c>
      <c r="I10" s="146">
        <f t="shared" ref="I10:I32" si="0">C10*$C$3+D10*$D$3+E10*$E$3+F10*$F$3+G10*$G$3+H10*$H$3</f>
        <v>262</v>
      </c>
    </row>
    <row r="11" spans="1:9">
      <c r="A11" s="201"/>
      <c r="B11" s="201" t="s">
        <v>9</v>
      </c>
      <c r="C11" s="146"/>
      <c r="D11" s="146"/>
      <c r="E11" s="146">
        <v>48</v>
      </c>
      <c r="F11" s="146">
        <v>8</v>
      </c>
      <c r="G11" s="146">
        <v>5</v>
      </c>
      <c r="H11" s="146">
        <v>6</v>
      </c>
      <c r="I11" s="146">
        <f t="shared" si="0"/>
        <v>478</v>
      </c>
    </row>
    <row r="12" spans="1:9">
      <c r="A12" s="146" t="s">
        <v>65</v>
      </c>
      <c r="B12" s="201" t="s">
        <v>101</v>
      </c>
      <c r="C12" s="146">
        <v>200</v>
      </c>
      <c r="D12" s="146"/>
      <c r="E12" s="146">
        <v>64</v>
      </c>
      <c r="F12" s="146">
        <v>10</v>
      </c>
      <c r="G12" s="146">
        <v>15</v>
      </c>
      <c r="H12" s="146">
        <v>10</v>
      </c>
      <c r="I12" s="146">
        <f t="shared" si="0"/>
        <v>1334</v>
      </c>
    </row>
    <row r="13" spans="1:9">
      <c r="A13" s="146"/>
      <c r="B13" s="201" t="s">
        <v>99</v>
      </c>
      <c r="C13" s="146">
        <v>200</v>
      </c>
      <c r="D13" s="146"/>
      <c r="E13" s="146">
        <v>64</v>
      </c>
      <c r="F13" s="146">
        <v>2</v>
      </c>
      <c r="G13" s="146">
        <v>8</v>
      </c>
      <c r="H13" s="146">
        <v>2</v>
      </c>
      <c r="I13" s="146">
        <f t="shared" si="0"/>
        <v>1104</v>
      </c>
    </row>
    <row r="14" spans="1:9">
      <c r="A14" s="146"/>
      <c r="B14" s="201" t="s">
        <v>143</v>
      </c>
      <c r="C14" s="146">
        <v>200</v>
      </c>
      <c r="D14" s="146"/>
      <c r="E14" s="146">
        <v>64</v>
      </c>
      <c r="F14" s="146">
        <v>9</v>
      </c>
      <c r="G14" s="146">
        <v>10</v>
      </c>
      <c r="H14" s="146">
        <v>6</v>
      </c>
      <c r="I14" s="146">
        <f t="shared" si="0"/>
        <v>1234</v>
      </c>
    </row>
    <row r="15" spans="1:9">
      <c r="A15" s="146"/>
      <c r="B15" s="201" t="s">
        <v>144</v>
      </c>
      <c r="C15" s="146">
        <v>200</v>
      </c>
      <c r="D15" s="146"/>
      <c r="E15" s="146">
        <v>64</v>
      </c>
      <c r="F15" s="146">
        <v>2</v>
      </c>
      <c r="G15" s="146">
        <v>8</v>
      </c>
      <c r="H15" s="146">
        <v>7</v>
      </c>
      <c r="I15" s="146">
        <f t="shared" si="0"/>
        <v>1154</v>
      </c>
    </row>
    <row r="16" spans="1:9">
      <c r="A16" s="146"/>
      <c r="B16" s="201" t="s">
        <v>46</v>
      </c>
      <c r="C16" s="146">
        <v>100</v>
      </c>
      <c r="D16" s="146"/>
      <c r="E16" s="146">
        <v>32</v>
      </c>
      <c r="F16" s="146">
        <v>2</v>
      </c>
      <c r="G16" s="146">
        <v>4</v>
      </c>
      <c r="H16" s="146">
        <v>0</v>
      </c>
      <c r="I16" s="146">
        <f t="shared" si="0"/>
        <v>552</v>
      </c>
    </row>
    <row r="17" spans="1:9">
      <c r="A17" s="146"/>
      <c r="B17" s="201" t="s">
        <v>134</v>
      </c>
      <c r="C17" s="146">
        <v>200</v>
      </c>
      <c r="D17" s="146"/>
      <c r="E17" s="146">
        <v>64</v>
      </c>
      <c r="F17" s="146">
        <v>7</v>
      </c>
      <c r="G17" s="146">
        <v>11</v>
      </c>
      <c r="H17" s="146">
        <v>4</v>
      </c>
      <c r="I17" s="146">
        <f t="shared" si="0"/>
        <v>1204</v>
      </c>
    </row>
    <row r="18" spans="1:9">
      <c r="A18" s="146"/>
      <c r="B18" s="201" t="s">
        <v>91</v>
      </c>
      <c r="C18" s="146">
        <v>100</v>
      </c>
      <c r="D18" s="146"/>
      <c r="E18" s="146">
        <v>32</v>
      </c>
      <c r="F18" s="146">
        <v>2</v>
      </c>
      <c r="G18" s="146">
        <v>4</v>
      </c>
      <c r="H18" s="146">
        <v>2</v>
      </c>
      <c r="I18" s="146">
        <f t="shared" si="0"/>
        <v>572</v>
      </c>
    </row>
    <row r="19" spans="1:9">
      <c r="A19" s="146" t="s">
        <v>76</v>
      </c>
      <c r="B19" s="201" t="s">
        <v>102</v>
      </c>
      <c r="C19" s="146"/>
      <c r="D19" s="146">
        <v>240</v>
      </c>
      <c r="E19" s="146">
        <v>64</v>
      </c>
      <c r="F19" s="146">
        <v>4</v>
      </c>
      <c r="G19" s="146">
        <v>4</v>
      </c>
      <c r="H19" s="146">
        <v>6</v>
      </c>
      <c r="I19" s="146">
        <f t="shared" si="0"/>
        <v>1484</v>
      </c>
    </row>
    <row r="20" spans="1:9">
      <c r="A20" s="146"/>
      <c r="B20" s="201" t="s">
        <v>133</v>
      </c>
      <c r="C20" s="146"/>
      <c r="D20" s="146">
        <v>240</v>
      </c>
      <c r="E20" s="146">
        <v>64</v>
      </c>
      <c r="F20" s="146">
        <v>11</v>
      </c>
      <c r="G20" s="146">
        <v>10</v>
      </c>
      <c r="H20" s="146">
        <v>9</v>
      </c>
      <c r="I20" s="146">
        <f t="shared" si="0"/>
        <v>1644</v>
      </c>
    </row>
    <row r="21" spans="1:9">
      <c r="A21" s="146"/>
      <c r="B21" s="201" t="s">
        <v>157</v>
      </c>
      <c r="C21" s="146"/>
      <c r="D21" s="146">
        <v>240</v>
      </c>
      <c r="E21" s="146">
        <v>64</v>
      </c>
      <c r="F21" s="146">
        <v>9</v>
      </c>
      <c r="G21" s="146">
        <v>7</v>
      </c>
      <c r="H21" s="146">
        <v>12</v>
      </c>
      <c r="I21" s="146">
        <f t="shared" si="0"/>
        <v>1624</v>
      </c>
    </row>
    <row r="22" spans="1:9">
      <c r="A22" s="146"/>
      <c r="B22" s="201" t="s">
        <v>153</v>
      </c>
      <c r="C22" s="146"/>
      <c r="D22" s="146">
        <v>240</v>
      </c>
      <c r="E22" s="146">
        <v>64</v>
      </c>
      <c r="F22" s="146">
        <v>8</v>
      </c>
      <c r="G22" s="146">
        <v>6</v>
      </c>
      <c r="H22" s="146">
        <v>7</v>
      </c>
      <c r="I22" s="146">
        <f t="shared" si="0"/>
        <v>1554</v>
      </c>
    </row>
    <row r="23" spans="1:9">
      <c r="A23" s="146"/>
      <c r="B23" s="201" t="s">
        <v>107</v>
      </c>
      <c r="C23" s="146"/>
      <c r="D23" s="146">
        <v>120</v>
      </c>
      <c r="E23" s="146">
        <v>32</v>
      </c>
      <c r="F23" s="146">
        <v>4</v>
      </c>
      <c r="G23" s="146">
        <v>2</v>
      </c>
      <c r="H23" s="146">
        <v>6</v>
      </c>
      <c r="I23" s="146">
        <f t="shared" si="0"/>
        <v>792</v>
      </c>
    </row>
    <row r="24" spans="1:9">
      <c r="A24" s="146"/>
      <c r="B24" s="201" t="s">
        <v>127</v>
      </c>
      <c r="C24" s="146"/>
      <c r="D24" s="146">
        <v>120</v>
      </c>
      <c r="E24" s="146">
        <v>32</v>
      </c>
      <c r="F24" s="146">
        <v>2</v>
      </c>
      <c r="G24" s="146">
        <v>2</v>
      </c>
      <c r="H24" s="146">
        <v>6</v>
      </c>
      <c r="I24" s="146">
        <f t="shared" si="0"/>
        <v>772</v>
      </c>
    </row>
    <row r="25" spans="1:9">
      <c r="A25" s="146"/>
      <c r="B25" s="201" t="s">
        <v>19</v>
      </c>
      <c r="C25" s="146"/>
      <c r="D25" s="146">
        <v>240</v>
      </c>
      <c r="E25" s="146">
        <v>64</v>
      </c>
      <c r="F25" s="146">
        <v>4</v>
      </c>
      <c r="G25" s="146">
        <v>4</v>
      </c>
      <c r="H25" s="146">
        <v>10</v>
      </c>
      <c r="I25" s="146">
        <f t="shared" si="0"/>
        <v>1524</v>
      </c>
    </row>
    <row r="26" spans="1:9">
      <c r="A26" s="146" t="s">
        <v>86</v>
      </c>
      <c r="B26" s="201" t="s">
        <v>152</v>
      </c>
      <c r="C26" s="146">
        <v>200</v>
      </c>
      <c r="D26" s="146">
        <v>160</v>
      </c>
      <c r="E26" s="146">
        <v>128</v>
      </c>
      <c r="F26" s="146">
        <v>3</v>
      </c>
      <c r="G26" s="146">
        <v>12</v>
      </c>
      <c r="H26" s="146">
        <v>10</v>
      </c>
      <c r="I26" s="146">
        <f t="shared" si="0"/>
        <v>2258</v>
      </c>
    </row>
    <row r="27" spans="1:9">
      <c r="A27" s="146"/>
      <c r="B27" s="201" t="s">
        <v>151</v>
      </c>
      <c r="C27" s="146">
        <v>200</v>
      </c>
      <c r="D27" s="146">
        <v>160</v>
      </c>
      <c r="E27" s="146">
        <v>128</v>
      </c>
      <c r="F27" s="146">
        <v>8</v>
      </c>
      <c r="G27" s="146">
        <v>12</v>
      </c>
      <c r="H27" s="146">
        <v>10</v>
      </c>
      <c r="I27" s="146">
        <f t="shared" si="0"/>
        <v>2308</v>
      </c>
    </row>
    <row r="28" spans="1:9">
      <c r="A28" s="146"/>
      <c r="B28" s="201" t="s">
        <v>156</v>
      </c>
      <c r="C28" s="146">
        <v>200</v>
      </c>
      <c r="D28" s="146">
        <v>160</v>
      </c>
      <c r="E28" s="146">
        <v>128</v>
      </c>
      <c r="F28" s="146">
        <v>8</v>
      </c>
      <c r="G28" s="146">
        <v>11</v>
      </c>
      <c r="H28" s="146">
        <v>10</v>
      </c>
      <c r="I28" s="146">
        <f t="shared" si="0"/>
        <v>2298</v>
      </c>
    </row>
    <row r="29" spans="1:9">
      <c r="A29" s="146"/>
      <c r="B29" s="201" t="s">
        <v>159</v>
      </c>
      <c r="C29" s="146">
        <v>200</v>
      </c>
      <c r="D29" s="146">
        <v>160</v>
      </c>
      <c r="E29" s="146">
        <v>128</v>
      </c>
      <c r="F29" s="146">
        <v>2</v>
      </c>
      <c r="G29" s="146">
        <v>12</v>
      </c>
      <c r="H29" s="146">
        <v>9</v>
      </c>
      <c r="I29" s="146">
        <f t="shared" si="0"/>
        <v>2238</v>
      </c>
    </row>
    <row r="30" spans="1:9">
      <c r="A30" s="146"/>
      <c r="B30" s="201" t="s">
        <v>11</v>
      </c>
      <c r="C30" s="146">
        <v>200</v>
      </c>
      <c r="D30" s="146">
        <v>160</v>
      </c>
      <c r="E30" s="146">
        <v>128</v>
      </c>
      <c r="F30" s="146">
        <v>2</v>
      </c>
      <c r="G30" s="146">
        <v>12</v>
      </c>
      <c r="H30" s="146">
        <v>9</v>
      </c>
      <c r="I30" s="146">
        <f t="shared" si="0"/>
        <v>2238</v>
      </c>
    </row>
    <row r="31" spans="1:9">
      <c r="A31" s="146"/>
      <c r="B31" s="201" t="s">
        <v>123</v>
      </c>
      <c r="C31" s="146">
        <v>200</v>
      </c>
      <c r="D31" s="146">
        <v>160</v>
      </c>
      <c r="E31" s="146">
        <v>128</v>
      </c>
      <c r="F31" s="146">
        <v>2</v>
      </c>
      <c r="G31" s="146">
        <v>12</v>
      </c>
      <c r="H31" s="146">
        <v>10</v>
      </c>
      <c r="I31" s="146">
        <f t="shared" si="0"/>
        <v>2248</v>
      </c>
    </row>
    <row r="32" spans="1:9">
      <c r="A32" s="186"/>
      <c r="B32" s="201" t="s">
        <v>31</v>
      </c>
      <c r="C32" s="146"/>
      <c r="D32" s="146"/>
      <c r="E32" s="200"/>
      <c r="F32" s="146">
        <v>7</v>
      </c>
      <c r="G32" s="146">
        <v>4</v>
      </c>
      <c r="H32" s="146"/>
      <c r="I32" s="146">
        <f t="shared" si="0"/>
        <v>110</v>
      </c>
    </row>
    <row r="33" spans="1:9">
      <c r="A33" s="186"/>
      <c r="B33" s="200"/>
      <c r="C33" s="200"/>
      <c r="D33" s="146"/>
      <c r="E33" s="146"/>
      <c r="F33" s="146"/>
      <c r="G33" s="146"/>
      <c r="H33" s="146"/>
      <c r="I33" s="146">
        <f>SUM(I5:I32)</f>
        <v>33650</v>
      </c>
    </row>
    <row r="35" ht="26.25" spans="1:8">
      <c r="A35" s="176" t="s">
        <v>275</v>
      </c>
      <c r="B35" s="78" t="s">
        <v>268</v>
      </c>
      <c r="C35" s="199">
        <v>10</v>
      </c>
      <c r="D35" s="199">
        <v>10</v>
      </c>
      <c r="E35" s="199">
        <v>3</v>
      </c>
      <c r="F35" s="199">
        <v>4</v>
      </c>
      <c r="G35" s="199">
        <v>6</v>
      </c>
      <c r="H35" s="199">
        <v>6</v>
      </c>
    </row>
    <row r="36" ht="29" customHeight="1" spans="1:9">
      <c r="A36" s="202"/>
      <c r="B36" s="203"/>
      <c r="C36" s="203" t="s">
        <v>276</v>
      </c>
      <c r="D36" s="203" t="s">
        <v>277</v>
      </c>
      <c r="E36" s="203" t="s">
        <v>278</v>
      </c>
      <c r="F36" s="203" t="s">
        <v>279</v>
      </c>
      <c r="G36" s="204" t="s">
        <v>280</v>
      </c>
      <c r="H36" s="205" t="s">
        <v>281</v>
      </c>
      <c r="I36" s="186" t="s">
        <v>105</v>
      </c>
    </row>
    <row r="37" spans="1:9">
      <c r="A37" s="206">
        <v>1</v>
      </c>
      <c r="B37" s="186" t="s">
        <v>147</v>
      </c>
      <c r="C37" s="186">
        <v>4</v>
      </c>
      <c r="D37" s="186">
        <v>1</v>
      </c>
      <c r="E37" s="186"/>
      <c r="F37" s="186"/>
      <c r="G37" s="186">
        <v>30</v>
      </c>
      <c r="H37" s="207">
        <v>30</v>
      </c>
      <c r="I37" s="186">
        <f>C37*$C$35+D37*$D$35+E37*$E$35+F37*$F$35+G37*$G$35+H37*$H$35</f>
        <v>410</v>
      </c>
    </row>
    <row r="38" spans="1:9">
      <c r="A38" s="206">
        <v>2</v>
      </c>
      <c r="B38" s="186" t="s">
        <v>63</v>
      </c>
      <c r="C38" s="186">
        <v>11</v>
      </c>
      <c r="D38" s="186">
        <v>15</v>
      </c>
      <c r="E38" s="186"/>
      <c r="F38" s="186"/>
      <c r="G38" s="186">
        <v>40</v>
      </c>
      <c r="H38" s="207">
        <v>40</v>
      </c>
      <c r="I38" s="186">
        <f t="shared" ref="I38:I68" si="1">C38*$C$35+D38*$D$35+E38*$E$35+F38*$F$35+G38*$G$35+H38*$H$35</f>
        <v>740</v>
      </c>
    </row>
    <row r="39" spans="1:9">
      <c r="A39" s="206">
        <v>3</v>
      </c>
      <c r="B39" s="186" t="s">
        <v>70</v>
      </c>
      <c r="C39" s="186">
        <v>4</v>
      </c>
      <c r="D39" s="186">
        <v>1</v>
      </c>
      <c r="E39" s="186"/>
      <c r="F39" s="186"/>
      <c r="G39" s="186">
        <v>20</v>
      </c>
      <c r="H39" s="207">
        <v>20</v>
      </c>
      <c r="I39" s="186">
        <f t="shared" si="1"/>
        <v>290</v>
      </c>
    </row>
    <row r="40" spans="1:9">
      <c r="A40" s="206">
        <v>4</v>
      </c>
      <c r="B40" s="186" t="s">
        <v>149</v>
      </c>
      <c r="C40" s="186">
        <v>4</v>
      </c>
      <c r="D40" s="186">
        <v>4</v>
      </c>
      <c r="E40" s="186"/>
      <c r="F40" s="186"/>
      <c r="G40" s="186">
        <v>60</v>
      </c>
      <c r="H40" s="207">
        <v>60</v>
      </c>
      <c r="I40" s="186">
        <f t="shared" si="1"/>
        <v>800</v>
      </c>
    </row>
    <row r="41" spans="1:9">
      <c r="A41" s="206">
        <v>5</v>
      </c>
      <c r="B41" s="186" t="s">
        <v>95</v>
      </c>
      <c r="C41" s="186">
        <v>4</v>
      </c>
      <c r="D41" s="186">
        <v>4</v>
      </c>
      <c r="E41" s="186"/>
      <c r="F41" s="186"/>
      <c r="G41" s="186">
        <v>40</v>
      </c>
      <c r="H41" s="207">
        <v>40</v>
      </c>
      <c r="I41" s="186">
        <f t="shared" si="1"/>
        <v>560</v>
      </c>
    </row>
    <row r="42" spans="1:9">
      <c r="A42" s="206">
        <v>6</v>
      </c>
      <c r="B42" s="186" t="s">
        <v>115</v>
      </c>
      <c r="C42" s="186">
        <v>4</v>
      </c>
      <c r="D42" s="186">
        <v>4</v>
      </c>
      <c r="E42" s="186"/>
      <c r="F42" s="186"/>
      <c r="G42" s="186">
        <v>40</v>
      </c>
      <c r="H42" s="207">
        <v>40</v>
      </c>
      <c r="I42" s="186">
        <f t="shared" si="1"/>
        <v>560</v>
      </c>
    </row>
    <row r="43" spans="1:9">
      <c r="A43" s="206">
        <v>7</v>
      </c>
      <c r="B43" s="186" t="s">
        <v>150</v>
      </c>
      <c r="C43" s="186">
        <v>6</v>
      </c>
      <c r="D43" s="186">
        <v>6</v>
      </c>
      <c r="E43" s="186">
        <v>200</v>
      </c>
      <c r="F43" s="186">
        <v>120</v>
      </c>
      <c r="G43" s="186">
        <v>40</v>
      </c>
      <c r="H43" s="207">
        <v>40</v>
      </c>
      <c r="I43" s="186">
        <f t="shared" si="1"/>
        <v>1680</v>
      </c>
    </row>
    <row r="44" spans="1:9">
      <c r="A44" s="206">
        <v>8</v>
      </c>
      <c r="B44" s="186" t="s">
        <v>74</v>
      </c>
      <c r="C44" s="186">
        <v>6</v>
      </c>
      <c r="D44" s="186">
        <v>6</v>
      </c>
      <c r="E44" s="186">
        <v>100</v>
      </c>
      <c r="F44" s="186">
        <v>60</v>
      </c>
      <c r="G44" s="186">
        <v>20</v>
      </c>
      <c r="H44" s="207">
        <v>20</v>
      </c>
      <c r="I44" s="186">
        <f t="shared" si="1"/>
        <v>900</v>
      </c>
    </row>
    <row r="45" spans="1:9">
      <c r="A45" s="206">
        <v>9</v>
      </c>
      <c r="B45" s="186" t="s">
        <v>92</v>
      </c>
      <c r="C45" s="186">
        <v>13</v>
      </c>
      <c r="D45" s="186">
        <v>13</v>
      </c>
      <c r="E45" s="186">
        <v>200</v>
      </c>
      <c r="F45" s="186">
        <v>120</v>
      </c>
      <c r="G45" s="186">
        <v>40</v>
      </c>
      <c r="H45" s="207">
        <v>40</v>
      </c>
      <c r="I45" s="186">
        <f t="shared" si="1"/>
        <v>1820</v>
      </c>
    </row>
    <row r="46" spans="1:9">
      <c r="A46" s="206">
        <v>10</v>
      </c>
      <c r="B46" s="186" t="s">
        <v>135</v>
      </c>
      <c r="C46" s="186">
        <v>14</v>
      </c>
      <c r="D46" s="186">
        <v>14</v>
      </c>
      <c r="E46" s="186">
        <v>200</v>
      </c>
      <c r="F46" s="186">
        <v>120</v>
      </c>
      <c r="G46" s="186">
        <v>40</v>
      </c>
      <c r="H46" s="207">
        <v>40</v>
      </c>
      <c r="I46" s="186">
        <f t="shared" si="1"/>
        <v>1840</v>
      </c>
    </row>
    <row r="47" spans="1:9">
      <c r="A47" s="206">
        <v>11</v>
      </c>
      <c r="B47" s="186" t="s">
        <v>89</v>
      </c>
      <c r="C47" s="186">
        <v>16</v>
      </c>
      <c r="D47" s="186">
        <v>17</v>
      </c>
      <c r="E47" s="186">
        <v>200</v>
      </c>
      <c r="F47" s="186">
        <v>120</v>
      </c>
      <c r="G47" s="186">
        <v>40</v>
      </c>
      <c r="H47" s="207">
        <v>40</v>
      </c>
      <c r="I47" s="186">
        <f t="shared" si="1"/>
        <v>1890</v>
      </c>
    </row>
    <row r="48" spans="1:9">
      <c r="A48" s="206">
        <v>12</v>
      </c>
      <c r="B48" s="186" t="s">
        <v>87</v>
      </c>
      <c r="C48" s="186">
        <v>6</v>
      </c>
      <c r="D48" s="186">
        <v>6</v>
      </c>
      <c r="E48" s="186">
        <v>200</v>
      </c>
      <c r="F48" s="186">
        <v>120</v>
      </c>
      <c r="G48" s="186">
        <v>40</v>
      </c>
      <c r="H48" s="207">
        <v>40</v>
      </c>
      <c r="I48" s="186">
        <f t="shared" si="1"/>
        <v>1680</v>
      </c>
    </row>
    <row r="49" spans="1:9">
      <c r="A49" s="206">
        <v>13</v>
      </c>
      <c r="B49" s="186" t="s">
        <v>84</v>
      </c>
      <c r="C49" s="186">
        <v>6</v>
      </c>
      <c r="D49" s="186">
        <v>4</v>
      </c>
      <c r="E49" s="186"/>
      <c r="F49" s="186">
        <v>100</v>
      </c>
      <c r="G49" s="186">
        <v>20</v>
      </c>
      <c r="H49" s="207">
        <v>20</v>
      </c>
      <c r="I49" s="186">
        <f t="shared" si="1"/>
        <v>740</v>
      </c>
    </row>
    <row r="50" spans="1:9">
      <c r="A50" s="206">
        <v>14</v>
      </c>
      <c r="B50" s="186" t="s">
        <v>154</v>
      </c>
      <c r="C50" s="186">
        <v>19</v>
      </c>
      <c r="D50" s="186">
        <v>18</v>
      </c>
      <c r="E50" s="186"/>
      <c r="F50" s="186">
        <v>200</v>
      </c>
      <c r="G50" s="186">
        <v>40</v>
      </c>
      <c r="H50" s="207">
        <v>40</v>
      </c>
      <c r="I50" s="186">
        <f t="shared" si="1"/>
        <v>1650</v>
      </c>
    </row>
    <row r="51" spans="1:9">
      <c r="A51" s="206">
        <v>15</v>
      </c>
      <c r="B51" s="186" t="s">
        <v>145</v>
      </c>
      <c r="C51" s="186">
        <v>6</v>
      </c>
      <c r="D51" s="186">
        <v>4</v>
      </c>
      <c r="E51" s="186"/>
      <c r="F51" s="186">
        <v>200</v>
      </c>
      <c r="G51" s="186">
        <v>40</v>
      </c>
      <c r="H51" s="207">
        <v>40</v>
      </c>
      <c r="I51" s="186">
        <f t="shared" si="1"/>
        <v>1380</v>
      </c>
    </row>
    <row r="52" spans="1:9">
      <c r="A52" s="206">
        <v>16</v>
      </c>
      <c r="B52" s="186" t="s">
        <v>64</v>
      </c>
      <c r="C52" s="186">
        <v>6</v>
      </c>
      <c r="D52" s="186">
        <v>4</v>
      </c>
      <c r="E52" s="186"/>
      <c r="F52" s="186">
        <v>100</v>
      </c>
      <c r="G52" s="186">
        <v>20</v>
      </c>
      <c r="H52" s="207">
        <v>20</v>
      </c>
      <c r="I52" s="186">
        <f t="shared" si="1"/>
        <v>740</v>
      </c>
    </row>
    <row r="53" spans="1:9">
      <c r="A53" s="206">
        <v>17</v>
      </c>
      <c r="B53" s="186" t="s">
        <v>78</v>
      </c>
      <c r="C53" s="186">
        <v>6</v>
      </c>
      <c r="D53" s="186">
        <v>4</v>
      </c>
      <c r="E53" s="186"/>
      <c r="F53" s="186">
        <v>200</v>
      </c>
      <c r="G53" s="186">
        <v>40</v>
      </c>
      <c r="H53" s="207">
        <v>40</v>
      </c>
      <c r="I53" s="186">
        <f t="shared" si="1"/>
        <v>1380</v>
      </c>
    </row>
    <row r="54" spans="1:9">
      <c r="A54" s="206">
        <v>18</v>
      </c>
      <c r="B54" s="186" t="s">
        <v>62</v>
      </c>
      <c r="C54" s="186">
        <v>6</v>
      </c>
      <c r="D54" s="186">
        <v>4</v>
      </c>
      <c r="E54" s="186"/>
      <c r="F54" s="186">
        <v>100</v>
      </c>
      <c r="G54" s="186">
        <v>20</v>
      </c>
      <c r="H54" s="207">
        <v>20</v>
      </c>
      <c r="I54" s="186">
        <f t="shared" si="1"/>
        <v>740</v>
      </c>
    </row>
    <row r="55" spans="1:9">
      <c r="A55" s="206">
        <v>19</v>
      </c>
      <c r="B55" s="186" t="s">
        <v>77</v>
      </c>
      <c r="C55" s="186">
        <v>17</v>
      </c>
      <c r="D55" s="186">
        <v>15</v>
      </c>
      <c r="E55" s="186"/>
      <c r="F55" s="186">
        <v>200</v>
      </c>
      <c r="G55" s="186">
        <v>40</v>
      </c>
      <c r="H55" s="207">
        <v>40</v>
      </c>
      <c r="I55" s="186">
        <f t="shared" si="1"/>
        <v>1600</v>
      </c>
    </row>
    <row r="56" spans="1:9">
      <c r="A56" s="206">
        <v>20</v>
      </c>
      <c r="B56" s="186" t="s">
        <v>68</v>
      </c>
      <c r="C56" s="186">
        <v>5</v>
      </c>
      <c r="D56" s="186">
        <v>3</v>
      </c>
      <c r="E56" s="186">
        <v>200</v>
      </c>
      <c r="F56" s="186"/>
      <c r="G56" s="186">
        <v>40</v>
      </c>
      <c r="H56" s="207">
        <v>40</v>
      </c>
      <c r="I56" s="186">
        <f t="shared" si="1"/>
        <v>1160</v>
      </c>
    </row>
    <row r="57" spans="1:9">
      <c r="A57" s="206">
        <v>21</v>
      </c>
      <c r="B57" s="186" t="s">
        <v>53</v>
      </c>
      <c r="C57" s="186">
        <v>17</v>
      </c>
      <c r="D57" s="186">
        <v>14</v>
      </c>
      <c r="E57" s="186">
        <v>100</v>
      </c>
      <c r="F57" s="186"/>
      <c r="G57" s="186">
        <v>20</v>
      </c>
      <c r="H57" s="207">
        <v>20</v>
      </c>
      <c r="I57" s="186">
        <f t="shared" si="1"/>
        <v>850</v>
      </c>
    </row>
    <row r="58" spans="1:9">
      <c r="A58" s="206">
        <v>22</v>
      </c>
      <c r="B58" s="186" t="s">
        <v>72</v>
      </c>
      <c r="C58" s="186">
        <v>5</v>
      </c>
      <c r="D58" s="186">
        <v>3</v>
      </c>
      <c r="E58" s="186">
        <v>200</v>
      </c>
      <c r="F58" s="186"/>
      <c r="G58" s="186">
        <v>40</v>
      </c>
      <c r="H58" s="207">
        <v>40</v>
      </c>
      <c r="I58" s="186">
        <f t="shared" si="1"/>
        <v>1160</v>
      </c>
    </row>
    <row r="59" spans="1:9">
      <c r="A59" s="206">
        <v>23</v>
      </c>
      <c r="B59" s="186" t="s">
        <v>67</v>
      </c>
      <c r="C59" s="186">
        <v>5</v>
      </c>
      <c r="D59" s="186"/>
      <c r="E59" s="186">
        <v>80</v>
      </c>
      <c r="F59" s="186"/>
      <c r="G59" s="186">
        <v>16</v>
      </c>
      <c r="H59" s="207">
        <v>16</v>
      </c>
      <c r="I59" s="186">
        <f t="shared" si="1"/>
        <v>482</v>
      </c>
    </row>
    <row r="60" spans="1:9">
      <c r="A60" s="206">
        <v>24</v>
      </c>
      <c r="B60" s="186" t="s">
        <v>69</v>
      </c>
      <c r="C60" s="186">
        <v>5</v>
      </c>
      <c r="D60" s="186">
        <v>3</v>
      </c>
      <c r="E60" s="186">
        <v>120</v>
      </c>
      <c r="F60" s="186"/>
      <c r="G60" s="186">
        <v>24</v>
      </c>
      <c r="H60" s="207">
        <v>24</v>
      </c>
      <c r="I60" s="186">
        <f t="shared" si="1"/>
        <v>728</v>
      </c>
    </row>
    <row r="61" spans="1:9">
      <c r="A61" s="206">
        <v>25</v>
      </c>
      <c r="B61" s="186" t="s">
        <v>71</v>
      </c>
      <c r="C61" s="186">
        <v>5</v>
      </c>
      <c r="D61" s="186">
        <v>3</v>
      </c>
      <c r="E61" s="186">
        <v>200</v>
      </c>
      <c r="F61" s="186"/>
      <c r="G61" s="186">
        <v>40</v>
      </c>
      <c r="H61" s="207">
        <v>40</v>
      </c>
      <c r="I61" s="186">
        <f t="shared" si="1"/>
        <v>1160</v>
      </c>
    </row>
    <row r="62" spans="1:9">
      <c r="A62" s="206">
        <v>26</v>
      </c>
      <c r="B62" s="186" t="s">
        <v>66</v>
      </c>
      <c r="C62" s="186">
        <v>17</v>
      </c>
      <c r="D62" s="186">
        <v>14</v>
      </c>
      <c r="E62" s="186">
        <v>200</v>
      </c>
      <c r="F62" s="186"/>
      <c r="G62" s="186">
        <v>40</v>
      </c>
      <c r="H62" s="207">
        <v>40</v>
      </c>
      <c r="I62" s="186">
        <f t="shared" si="1"/>
        <v>1390</v>
      </c>
    </row>
    <row r="63" spans="1:9">
      <c r="A63" s="206">
        <v>27</v>
      </c>
      <c r="B63" s="186" t="s">
        <v>18</v>
      </c>
      <c r="C63" s="186">
        <v>3</v>
      </c>
      <c r="D63" s="186">
        <v>3</v>
      </c>
      <c r="E63" s="186"/>
      <c r="F63" s="186">
        <v>80</v>
      </c>
      <c r="G63" s="186">
        <v>40</v>
      </c>
      <c r="H63" s="207">
        <v>40</v>
      </c>
      <c r="I63" s="186">
        <f t="shared" si="1"/>
        <v>860</v>
      </c>
    </row>
    <row r="64" spans="1:9">
      <c r="A64" s="206">
        <v>28</v>
      </c>
      <c r="B64" s="186" t="s">
        <v>23</v>
      </c>
      <c r="C64" s="186">
        <v>3</v>
      </c>
      <c r="D64" s="186">
        <v>3</v>
      </c>
      <c r="E64" s="186"/>
      <c r="F64" s="186">
        <v>40</v>
      </c>
      <c r="G64" s="186">
        <v>20</v>
      </c>
      <c r="H64" s="207">
        <v>20</v>
      </c>
      <c r="I64" s="186">
        <f t="shared" si="1"/>
        <v>460</v>
      </c>
    </row>
    <row r="65" spans="1:9">
      <c r="A65" s="206">
        <v>29</v>
      </c>
      <c r="B65" s="186" t="s">
        <v>20</v>
      </c>
      <c r="C65" s="186">
        <v>17</v>
      </c>
      <c r="D65" s="186">
        <v>16</v>
      </c>
      <c r="E65" s="186"/>
      <c r="F65" s="186">
        <v>80</v>
      </c>
      <c r="G65" s="186">
        <v>40</v>
      </c>
      <c r="H65" s="207">
        <v>40</v>
      </c>
      <c r="I65" s="186">
        <f t="shared" si="1"/>
        <v>1130</v>
      </c>
    </row>
    <row r="66" spans="1:9">
      <c r="A66" s="206">
        <v>30</v>
      </c>
      <c r="B66" s="186" t="s">
        <v>14</v>
      </c>
      <c r="C66" s="186">
        <v>11</v>
      </c>
      <c r="D66" s="186">
        <v>10</v>
      </c>
      <c r="E66" s="186"/>
      <c r="F66" s="186">
        <v>80</v>
      </c>
      <c r="G66" s="186">
        <v>40</v>
      </c>
      <c r="H66" s="207">
        <v>40</v>
      </c>
      <c r="I66" s="186">
        <f t="shared" si="1"/>
        <v>1010</v>
      </c>
    </row>
    <row r="67" spans="1:9">
      <c r="A67" s="206">
        <v>31</v>
      </c>
      <c r="B67" s="186" t="s">
        <v>130</v>
      </c>
      <c r="C67" s="186">
        <v>3</v>
      </c>
      <c r="D67" s="186">
        <v>3</v>
      </c>
      <c r="E67" s="186"/>
      <c r="F67" s="186">
        <v>80</v>
      </c>
      <c r="G67" s="186">
        <v>40</v>
      </c>
      <c r="H67" s="207">
        <v>40</v>
      </c>
      <c r="I67" s="186">
        <f t="shared" si="1"/>
        <v>860</v>
      </c>
    </row>
    <row r="68" spans="1:9">
      <c r="A68" s="208">
        <v>32</v>
      </c>
      <c r="B68" s="189" t="s">
        <v>22</v>
      </c>
      <c r="C68" s="189">
        <v>12</v>
      </c>
      <c r="D68" s="189">
        <v>15</v>
      </c>
      <c r="E68" s="189"/>
      <c r="F68" s="189">
        <v>80</v>
      </c>
      <c r="G68" s="189">
        <v>40</v>
      </c>
      <c r="H68" s="209">
        <v>40</v>
      </c>
      <c r="I68" s="189">
        <f t="shared" si="1"/>
        <v>1070</v>
      </c>
    </row>
    <row r="69" spans="1:9">
      <c r="A69" s="186"/>
      <c r="B69" s="186"/>
      <c r="C69" s="186"/>
      <c r="D69" s="186"/>
      <c r="E69" s="186"/>
      <c r="F69" s="186"/>
      <c r="G69" s="186"/>
      <c r="H69" s="186"/>
      <c r="I69" s="186">
        <f>SUM(I37:I68)</f>
        <v>33720</v>
      </c>
    </row>
    <row r="71" ht="25.5" spans="1:8">
      <c r="A71" s="176" t="s">
        <v>282</v>
      </c>
      <c r="B71" s="78" t="s">
        <v>268</v>
      </c>
      <c r="C71" s="199">
        <v>3</v>
      </c>
      <c r="D71" s="199">
        <v>4</v>
      </c>
      <c r="E71" s="199">
        <v>6</v>
      </c>
      <c r="F71" s="199">
        <v>10</v>
      </c>
      <c r="G71" s="199">
        <v>10</v>
      </c>
      <c r="H71" s="199">
        <v>3</v>
      </c>
    </row>
    <row r="72" spans="1:9">
      <c r="A72" s="192" t="s">
        <v>47</v>
      </c>
      <c r="B72" s="192" t="s">
        <v>48</v>
      </c>
      <c r="C72" s="192" t="s">
        <v>283</v>
      </c>
      <c r="D72" s="192" t="s">
        <v>284</v>
      </c>
      <c r="E72" s="65" t="s">
        <v>285</v>
      </c>
      <c r="F72" s="192" t="s">
        <v>286</v>
      </c>
      <c r="G72" s="192" t="s">
        <v>287</v>
      </c>
      <c r="H72" s="65" t="s">
        <v>288</v>
      </c>
      <c r="I72" s="186" t="s">
        <v>105</v>
      </c>
    </row>
    <row r="73" spans="1:9">
      <c r="A73" s="192" t="s">
        <v>54</v>
      </c>
      <c r="B73" s="192" t="s">
        <v>10</v>
      </c>
      <c r="C73" s="192">
        <v>60</v>
      </c>
      <c r="D73" s="192">
        <v>20</v>
      </c>
      <c r="E73" s="192">
        <v>30</v>
      </c>
      <c r="F73" s="192">
        <v>11</v>
      </c>
      <c r="G73" s="192">
        <v>7</v>
      </c>
      <c r="H73" s="192">
        <v>20</v>
      </c>
      <c r="I73" s="186">
        <f>C73*$C$71+D73*$D$71+E73*$E$71+F73*$F$71+G73*$G$71+H73*$H$71</f>
        <v>680</v>
      </c>
    </row>
    <row r="74" spans="1:9">
      <c r="A74" s="192"/>
      <c r="B74" s="192" t="s">
        <v>55</v>
      </c>
      <c r="C74" s="192">
        <v>80</v>
      </c>
      <c r="D74" s="192"/>
      <c r="E74" s="192">
        <v>40</v>
      </c>
      <c r="F74" s="192">
        <v>4</v>
      </c>
      <c r="G74" s="192">
        <v>4</v>
      </c>
      <c r="H74" s="192"/>
      <c r="I74" s="186">
        <f t="shared" ref="I74:I103" si="2">C74*$C$71+D74*$D$71+E74*$E$71+F74*$F$71+G74*$G$71+H74*$H$71</f>
        <v>560</v>
      </c>
    </row>
    <row r="75" spans="1:9">
      <c r="A75" s="192"/>
      <c r="B75" s="192"/>
      <c r="C75" s="192"/>
      <c r="D75" s="192"/>
      <c r="E75" s="192"/>
      <c r="F75" s="192"/>
      <c r="G75" s="192"/>
      <c r="H75" s="192"/>
      <c r="I75" s="186">
        <f t="shared" si="2"/>
        <v>0</v>
      </c>
    </row>
    <row r="76" spans="1:9">
      <c r="A76" s="192" t="s">
        <v>60</v>
      </c>
      <c r="B76" s="192" t="s">
        <v>10</v>
      </c>
      <c r="C76" s="192">
        <v>20</v>
      </c>
      <c r="D76" s="192"/>
      <c r="E76" s="192">
        <v>20</v>
      </c>
      <c r="F76" s="192"/>
      <c r="G76" s="192"/>
      <c r="H76" s="192"/>
      <c r="I76" s="186">
        <f t="shared" si="2"/>
        <v>180</v>
      </c>
    </row>
    <row r="77" spans="1:9">
      <c r="A77" s="192"/>
      <c r="B77" s="192" t="s">
        <v>147</v>
      </c>
      <c r="C77" s="192">
        <v>60</v>
      </c>
      <c r="D77" s="192"/>
      <c r="E77" s="192">
        <v>30</v>
      </c>
      <c r="F77" s="192">
        <v>3</v>
      </c>
      <c r="G77" s="192">
        <v>3</v>
      </c>
      <c r="H77" s="192"/>
      <c r="I77" s="186">
        <f t="shared" si="2"/>
        <v>420</v>
      </c>
    </row>
    <row r="78" spans="1:9">
      <c r="A78" s="192"/>
      <c r="B78" s="192" t="s">
        <v>16</v>
      </c>
      <c r="C78" s="192">
        <v>40</v>
      </c>
      <c r="D78" s="192"/>
      <c r="E78" s="192">
        <v>20</v>
      </c>
      <c r="F78" s="192"/>
      <c r="G78" s="192"/>
      <c r="H78" s="192"/>
      <c r="I78" s="186">
        <f t="shared" si="2"/>
        <v>240</v>
      </c>
    </row>
    <row r="79" spans="1:9">
      <c r="A79" s="192" t="s">
        <v>65</v>
      </c>
      <c r="B79" s="192" t="s">
        <v>82</v>
      </c>
      <c r="C79" s="192">
        <v>160</v>
      </c>
      <c r="D79" s="192"/>
      <c r="E79" s="192">
        <v>40</v>
      </c>
      <c r="F79" s="192">
        <v>2</v>
      </c>
      <c r="G79" s="192">
        <v>4</v>
      </c>
      <c r="H79" s="192"/>
      <c r="I79" s="186">
        <f t="shared" si="2"/>
        <v>780</v>
      </c>
    </row>
    <row r="80" spans="1:9">
      <c r="A80" s="192"/>
      <c r="B80" s="192" t="s">
        <v>116</v>
      </c>
      <c r="C80" s="192">
        <v>160</v>
      </c>
      <c r="D80" s="192"/>
      <c r="E80" s="192">
        <v>40</v>
      </c>
      <c r="F80" s="192">
        <v>2</v>
      </c>
      <c r="G80" s="192">
        <v>4</v>
      </c>
      <c r="H80" s="192"/>
      <c r="I80" s="186">
        <f t="shared" si="2"/>
        <v>780</v>
      </c>
    </row>
    <row r="81" spans="1:9">
      <c r="A81" s="192"/>
      <c r="B81" s="192" t="s">
        <v>16</v>
      </c>
      <c r="C81" s="192">
        <v>80</v>
      </c>
      <c r="D81" s="192"/>
      <c r="E81" s="192">
        <v>20</v>
      </c>
      <c r="F81" s="192">
        <v>14</v>
      </c>
      <c r="G81" s="192">
        <v>14</v>
      </c>
      <c r="H81" s="192"/>
      <c r="I81" s="186">
        <f t="shared" si="2"/>
        <v>640</v>
      </c>
    </row>
    <row r="82" spans="1:9">
      <c r="A82" s="192"/>
      <c r="B82" s="192" t="s">
        <v>17</v>
      </c>
      <c r="C82" s="192">
        <v>160</v>
      </c>
      <c r="D82" s="192"/>
      <c r="E82" s="192">
        <v>40</v>
      </c>
      <c r="F82" s="192">
        <v>10</v>
      </c>
      <c r="G82" s="192">
        <v>12</v>
      </c>
      <c r="H82" s="192"/>
      <c r="I82" s="186">
        <f t="shared" si="2"/>
        <v>940</v>
      </c>
    </row>
    <row r="83" spans="1:9">
      <c r="A83" s="192" t="s">
        <v>76</v>
      </c>
      <c r="B83" s="192" t="s">
        <v>12</v>
      </c>
      <c r="C83" s="192"/>
      <c r="D83" s="192">
        <v>200</v>
      </c>
      <c r="E83" s="192">
        <v>80</v>
      </c>
      <c r="F83" s="192">
        <v>10</v>
      </c>
      <c r="G83" s="192">
        <v>10</v>
      </c>
      <c r="H83" s="192">
        <v>20</v>
      </c>
      <c r="I83" s="186">
        <f t="shared" si="2"/>
        <v>1540</v>
      </c>
    </row>
    <row r="84" spans="1:9">
      <c r="A84" s="192"/>
      <c r="B84" s="192" t="s">
        <v>118</v>
      </c>
      <c r="C84" s="192"/>
      <c r="D84" s="192">
        <v>200</v>
      </c>
      <c r="E84" s="192">
        <v>80</v>
      </c>
      <c r="F84" s="192">
        <v>6</v>
      </c>
      <c r="G84" s="192">
        <v>4</v>
      </c>
      <c r="H84" s="192"/>
      <c r="I84" s="186">
        <f t="shared" si="2"/>
        <v>1380</v>
      </c>
    </row>
    <row r="85" spans="1:9">
      <c r="A85" s="192"/>
      <c r="B85" s="192" t="s">
        <v>13</v>
      </c>
      <c r="C85" s="192"/>
      <c r="D85" s="192">
        <v>200</v>
      </c>
      <c r="E85" s="192">
        <v>80</v>
      </c>
      <c r="F85" s="192">
        <v>11</v>
      </c>
      <c r="G85" s="192">
        <v>11</v>
      </c>
      <c r="H85" s="192">
        <v>20</v>
      </c>
      <c r="I85" s="186">
        <f t="shared" si="2"/>
        <v>1560</v>
      </c>
    </row>
    <row r="86" spans="1:9">
      <c r="A86" s="192"/>
      <c r="B86" s="192" t="s">
        <v>35</v>
      </c>
      <c r="C86" s="192"/>
      <c r="D86" s="192">
        <v>100</v>
      </c>
      <c r="E86" s="192">
        <v>40</v>
      </c>
      <c r="F86" s="192">
        <v>5</v>
      </c>
      <c r="G86" s="192">
        <v>4</v>
      </c>
      <c r="H86" s="192"/>
      <c r="I86" s="186">
        <f t="shared" si="2"/>
        <v>730</v>
      </c>
    </row>
    <row r="87" spans="1:9">
      <c r="A87" s="192"/>
      <c r="B87" s="192"/>
      <c r="C87" s="192"/>
      <c r="D87" s="192"/>
      <c r="E87" s="192"/>
      <c r="F87" s="192"/>
      <c r="G87" s="192"/>
      <c r="H87" s="192"/>
      <c r="I87" s="186">
        <f t="shared" si="2"/>
        <v>0</v>
      </c>
    </row>
    <row r="88" spans="1:9">
      <c r="A88" s="192" t="s">
        <v>86</v>
      </c>
      <c r="B88" s="192" t="s">
        <v>120</v>
      </c>
      <c r="C88" s="192">
        <v>160</v>
      </c>
      <c r="D88" s="192">
        <v>40</v>
      </c>
      <c r="E88" s="192">
        <v>40</v>
      </c>
      <c r="F88" s="192">
        <v>4</v>
      </c>
      <c r="G88" s="192">
        <v>3</v>
      </c>
      <c r="H88" s="192"/>
      <c r="I88" s="186">
        <f t="shared" si="2"/>
        <v>950</v>
      </c>
    </row>
    <row r="89" spans="1:9">
      <c r="A89" s="192"/>
      <c r="B89" s="192" t="s">
        <v>85</v>
      </c>
      <c r="C89" s="192">
        <v>80</v>
      </c>
      <c r="D89" s="192">
        <v>20</v>
      </c>
      <c r="E89" s="192">
        <v>20</v>
      </c>
      <c r="F89" s="192">
        <v>4</v>
      </c>
      <c r="G89" s="192">
        <v>3</v>
      </c>
      <c r="H89" s="192"/>
      <c r="I89" s="186">
        <f t="shared" si="2"/>
        <v>510</v>
      </c>
    </row>
    <row r="90" spans="1:9">
      <c r="A90" s="192"/>
      <c r="B90" s="192" t="s">
        <v>88</v>
      </c>
      <c r="C90" s="192">
        <v>80</v>
      </c>
      <c r="D90" s="192">
        <v>20</v>
      </c>
      <c r="E90" s="192">
        <v>20</v>
      </c>
      <c r="F90" s="192">
        <v>4</v>
      </c>
      <c r="G90" s="192">
        <v>3</v>
      </c>
      <c r="H90" s="192"/>
      <c r="I90" s="186">
        <f t="shared" si="2"/>
        <v>510</v>
      </c>
    </row>
    <row r="91" spans="1:9">
      <c r="A91" s="192"/>
      <c r="B91" s="192" t="s">
        <v>79</v>
      </c>
      <c r="C91" s="192">
        <v>76</v>
      </c>
      <c r="D91" s="192">
        <v>19</v>
      </c>
      <c r="E91" s="192">
        <v>19</v>
      </c>
      <c r="F91" s="192">
        <v>4</v>
      </c>
      <c r="G91" s="192">
        <v>3</v>
      </c>
      <c r="H91" s="192"/>
      <c r="I91" s="186">
        <f t="shared" si="2"/>
        <v>488</v>
      </c>
    </row>
    <row r="92" spans="1:9">
      <c r="A92" s="192"/>
      <c r="B92" s="192" t="s">
        <v>114</v>
      </c>
      <c r="C92" s="192">
        <v>100</v>
      </c>
      <c r="D92" s="192"/>
      <c r="E92" s="192">
        <v>20</v>
      </c>
      <c r="F92" s="192">
        <v>4</v>
      </c>
      <c r="G92" s="192">
        <v>3</v>
      </c>
      <c r="H92" s="192"/>
      <c r="I92" s="186">
        <f t="shared" si="2"/>
        <v>490</v>
      </c>
    </row>
    <row r="93" spans="1:9">
      <c r="A93" s="192"/>
      <c r="B93" s="192" t="s">
        <v>124</v>
      </c>
      <c r="C93" s="192">
        <v>80</v>
      </c>
      <c r="D93" s="192">
        <v>20</v>
      </c>
      <c r="E93" s="192">
        <v>20</v>
      </c>
      <c r="F93" s="192">
        <v>4</v>
      </c>
      <c r="G93" s="192">
        <v>3</v>
      </c>
      <c r="H93" s="192"/>
      <c r="I93" s="186">
        <f t="shared" si="2"/>
        <v>510</v>
      </c>
    </row>
    <row r="94" spans="1:9">
      <c r="A94" s="192" t="s">
        <v>125</v>
      </c>
      <c r="B94" s="192" t="s">
        <v>7</v>
      </c>
      <c r="C94" s="192"/>
      <c r="D94" s="192">
        <v>80</v>
      </c>
      <c r="E94" s="192">
        <v>80</v>
      </c>
      <c r="F94" s="192">
        <v>14</v>
      </c>
      <c r="G94" s="192">
        <v>13</v>
      </c>
      <c r="H94" s="192">
        <v>10</v>
      </c>
      <c r="I94" s="186">
        <f t="shared" si="2"/>
        <v>1100</v>
      </c>
    </row>
    <row r="95" spans="1:9">
      <c r="A95" s="192"/>
      <c r="B95" s="192" t="s">
        <v>23</v>
      </c>
      <c r="C95" s="192"/>
      <c r="D95" s="192">
        <v>40</v>
      </c>
      <c r="E95" s="192">
        <v>40</v>
      </c>
      <c r="F95" s="192">
        <v>4</v>
      </c>
      <c r="G95" s="192">
        <v>3</v>
      </c>
      <c r="H95" s="192"/>
      <c r="I95" s="186">
        <f t="shared" si="2"/>
        <v>470</v>
      </c>
    </row>
    <row r="96" spans="1:9">
      <c r="A96" s="192"/>
      <c r="B96" s="192" t="s">
        <v>29</v>
      </c>
      <c r="C96" s="192"/>
      <c r="D96" s="192">
        <v>80</v>
      </c>
      <c r="E96" s="192">
        <v>80</v>
      </c>
      <c r="F96" s="192">
        <v>4</v>
      </c>
      <c r="G96" s="192">
        <v>3</v>
      </c>
      <c r="H96" s="192"/>
      <c r="I96" s="186">
        <f t="shared" si="2"/>
        <v>870</v>
      </c>
    </row>
    <row r="97" spans="1:9">
      <c r="A97" s="192"/>
      <c r="B97" s="192" t="s">
        <v>30</v>
      </c>
      <c r="C97" s="210"/>
      <c r="D97" s="192">
        <v>80</v>
      </c>
      <c r="E97" s="192">
        <v>80</v>
      </c>
      <c r="F97" s="192">
        <v>4</v>
      </c>
      <c r="G97" s="192">
        <v>3</v>
      </c>
      <c r="H97" s="192"/>
      <c r="I97" s="186">
        <f t="shared" si="2"/>
        <v>870</v>
      </c>
    </row>
    <row r="98" spans="1:9">
      <c r="A98" s="192" t="s">
        <v>141</v>
      </c>
      <c r="B98" s="192" t="s">
        <v>33</v>
      </c>
      <c r="C98" s="192"/>
      <c r="D98" s="192">
        <v>40</v>
      </c>
      <c r="E98" s="192">
        <v>40</v>
      </c>
      <c r="F98" s="192">
        <v>4</v>
      </c>
      <c r="G98" s="192">
        <v>5</v>
      </c>
      <c r="H98" s="192">
        <v>10</v>
      </c>
      <c r="I98" s="186">
        <f t="shared" si="2"/>
        <v>520</v>
      </c>
    </row>
    <row r="99" spans="1:9">
      <c r="A99" s="192"/>
      <c r="B99" s="192" t="s">
        <v>34</v>
      </c>
      <c r="C99" s="192"/>
      <c r="D99" s="192">
        <v>40</v>
      </c>
      <c r="E99" s="192">
        <v>40</v>
      </c>
      <c r="F99" s="192">
        <v>4</v>
      </c>
      <c r="G99" s="192">
        <v>5</v>
      </c>
      <c r="H99" s="192"/>
      <c r="I99" s="186">
        <f t="shared" si="2"/>
        <v>490</v>
      </c>
    </row>
    <row r="100" spans="1:9">
      <c r="A100" s="192"/>
      <c r="B100" s="192" t="s">
        <v>31</v>
      </c>
      <c r="C100" s="192"/>
      <c r="D100" s="192">
        <v>80</v>
      </c>
      <c r="E100" s="192">
        <v>80</v>
      </c>
      <c r="F100" s="192">
        <v>4</v>
      </c>
      <c r="G100" s="192">
        <v>5</v>
      </c>
      <c r="H100" s="192"/>
      <c r="I100" s="186">
        <f t="shared" si="2"/>
        <v>890</v>
      </c>
    </row>
    <row r="101" spans="1:9">
      <c r="A101" s="192"/>
      <c r="B101" s="192" t="s">
        <v>32</v>
      </c>
      <c r="C101" s="192"/>
      <c r="D101" s="192">
        <v>80</v>
      </c>
      <c r="E101" s="192">
        <v>80</v>
      </c>
      <c r="F101" s="192">
        <v>4</v>
      </c>
      <c r="G101" s="192">
        <v>5</v>
      </c>
      <c r="H101" s="192"/>
      <c r="I101" s="186">
        <f t="shared" si="2"/>
        <v>890</v>
      </c>
    </row>
    <row r="102" spans="1:9">
      <c r="A102" s="192"/>
      <c r="B102" s="192" t="s">
        <v>28</v>
      </c>
      <c r="C102" s="192"/>
      <c r="D102" s="192">
        <v>40</v>
      </c>
      <c r="E102" s="192">
        <v>40</v>
      </c>
      <c r="F102" s="192">
        <v>4</v>
      </c>
      <c r="G102" s="192">
        <v>5</v>
      </c>
      <c r="H102" s="192">
        <v>20</v>
      </c>
      <c r="I102" s="186">
        <f t="shared" si="2"/>
        <v>550</v>
      </c>
    </row>
    <row r="103" spans="1:9">
      <c r="A103" s="211" t="s">
        <v>289</v>
      </c>
      <c r="B103" s="211" t="s">
        <v>15</v>
      </c>
      <c r="C103" s="211">
        <v>4</v>
      </c>
      <c r="D103" s="211">
        <v>1</v>
      </c>
      <c r="E103" s="211">
        <v>1</v>
      </c>
      <c r="F103" s="211">
        <v>10</v>
      </c>
      <c r="G103" s="211">
        <v>9</v>
      </c>
      <c r="H103" s="211">
        <v>20</v>
      </c>
      <c r="I103" s="186">
        <f t="shared" si="2"/>
        <v>272</v>
      </c>
    </row>
    <row r="104" spans="1:9">
      <c r="A104" s="186"/>
      <c r="B104" s="186"/>
      <c r="C104" s="186"/>
      <c r="D104" s="186"/>
      <c r="E104" s="186"/>
      <c r="F104" s="186"/>
      <c r="G104" s="186"/>
      <c r="H104" s="186"/>
      <c r="I104" s="186">
        <f>SUM(I73:I103)</f>
        <v>20810</v>
      </c>
    </row>
    <row r="106" spans="9:9">
      <c r="I106" s="176">
        <f>I104+I69+I33</f>
        <v>88180</v>
      </c>
    </row>
    <row r="107" spans="6:9">
      <c r="F107" s="197">
        <f>I106</f>
        <v>88180</v>
      </c>
      <c r="G107" s="197"/>
      <c r="H107" s="197"/>
      <c r="I107" s="197"/>
    </row>
    <row r="108" spans="2:2">
      <c r="B108" s="212" t="s">
        <v>205</v>
      </c>
    </row>
  </sheetData>
  <mergeCells count="14">
    <mergeCell ref="A1:I1"/>
    <mergeCell ref="F107:I107"/>
    <mergeCell ref="A5:A7"/>
    <mergeCell ref="A8:A11"/>
    <mergeCell ref="A12:A18"/>
    <mergeCell ref="A19:A25"/>
    <mergeCell ref="A26:A31"/>
    <mergeCell ref="C7:C8"/>
    <mergeCell ref="D7:D8"/>
    <mergeCell ref="E7:E8"/>
    <mergeCell ref="F7:F8"/>
    <mergeCell ref="G7:G8"/>
    <mergeCell ref="H7:H8"/>
    <mergeCell ref="I7:I8"/>
  </mergeCells>
  <pageMargins left="0.75" right="0.75" top="0.550694444444444" bottom="0.393055555555556" header="0.511805555555556" footer="0.5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12"/>
  <sheetViews>
    <sheetView topLeftCell="N42" workbookViewId="0">
      <selection activeCell="U50" sqref="U50:AE80"/>
    </sheetView>
  </sheetViews>
  <sheetFormatPr defaultColWidth="9" defaultRowHeight="13.5"/>
  <cols>
    <col min="1" max="9" width="9" style="176"/>
    <col min="10" max="10" width="6" style="176" customWidth="1"/>
    <col min="11" max="12" width="9" style="176"/>
    <col min="13" max="13" width="11.75" style="176" customWidth="1"/>
    <col min="14" max="19" width="9" style="176"/>
    <col min="20" max="20" width="5.25" style="176" customWidth="1"/>
    <col min="21" max="21" width="7" style="176" customWidth="1"/>
    <col min="22" max="24" width="9" style="176"/>
    <col min="25" max="25" width="7.5" style="176" customWidth="1"/>
    <col min="26" max="26" width="8.75" style="176" customWidth="1"/>
    <col min="27" max="27" width="6.75" style="176" customWidth="1"/>
    <col min="28" max="28" width="6.125" style="176" customWidth="1"/>
    <col min="29" max="29" width="6.375" style="176" customWidth="1"/>
    <col min="30" max="30" width="5.875" style="176" customWidth="1"/>
    <col min="31" max="31" width="6.125" style="176" customWidth="1"/>
    <col min="32" max="16384" width="9" style="176"/>
  </cols>
  <sheetData>
    <row r="1" spans="1:1">
      <c r="A1" s="176" t="s">
        <v>290</v>
      </c>
    </row>
    <row r="2" s="175" customFormat="1" ht="13" customHeight="1" spans="1:11">
      <c r="A2" s="175" t="s">
        <v>267</v>
      </c>
      <c r="B2" s="106" t="s">
        <v>268</v>
      </c>
      <c r="C2" s="106">
        <v>10</v>
      </c>
      <c r="D2" s="106">
        <v>10</v>
      </c>
      <c r="E2" s="106">
        <v>6</v>
      </c>
      <c r="F2" s="106">
        <v>3</v>
      </c>
      <c r="G2" s="106">
        <v>4</v>
      </c>
      <c r="H2" s="106">
        <v>6</v>
      </c>
      <c r="K2" s="175" t="s">
        <v>291</v>
      </c>
    </row>
    <row r="3" ht="24" customHeight="1" spans="1:31">
      <c r="A3" s="146" t="s">
        <v>48</v>
      </c>
      <c r="B3" s="146" t="s">
        <v>48</v>
      </c>
      <c r="C3" s="177" t="s">
        <v>276</v>
      </c>
      <c r="D3" s="177" t="s">
        <v>277</v>
      </c>
      <c r="E3" s="178" t="s">
        <v>292</v>
      </c>
      <c r="F3" s="178" t="s">
        <v>278</v>
      </c>
      <c r="G3" s="178" t="s">
        <v>279</v>
      </c>
      <c r="H3" s="179" t="s">
        <v>293</v>
      </c>
      <c r="I3" s="129" t="s">
        <v>105</v>
      </c>
      <c r="J3" s="191"/>
      <c r="K3" s="147" t="s">
        <v>47</v>
      </c>
      <c r="L3" s="147" t="s">
        <v>48</v>
      </c>
      <c r="M3" s="147" t="s">
        <v>294</v>
      </c>
      <c r="N3" s="147" t="s">
        <v>295</v>
      </c>
      <c r="O3" s="147" t="s">
        <v>296</v>
      </c>
      <c r="P3" s="147" t="s">
        <v>297</v>
      </c>
      <c r="Q3" s="193" t="s">
        <v>298</v>
      </c>
      <c r="R3" s="147" t="s">
        <v>105</v>
      </c>
      <c r="S3" s="191"/>
      <c r="T3" s="147"/>
      <c r="U3" s="147" t="s">
        <v>48</v>
      </c>
      <c r="V3" s="193" t="s">
        <v>299</v>
      </c>
      <c r="W3" s="193" t="s">
        <v>300</v>
      </c>
      <c r="X3" s="193" t="s">
        <v>301</v>
      </c>
      <c r="Y3" s="193" t="s">
        <v>302</v>
      </c>
      <c r="Z3" s="193" t="s">
        <v>303</v>
      </c>
      <c r="AA3" s="193" t="s">
        <v>304</v>
      </c>
      <c r="AB3" s="193" t="s">
        <v>305</v>
      </c>
      <c r="AC3" s="193" t="s">
        <v>306</v>
      </c>
      <c r="AD3" s="147" t="s">
        <v>307</v>
      </c>
      <c r="AE3" s="147" t="s">
        <v>308</v>
      </c>
    </row>
    <row r="4" ht="14.25" spans="1:31">
      <c r="A4" s="180" t="s">
        <v>10</v>
      </c>
      <c r="B4" s="180" t="s">
        <v>10</v>
      </c>
      <c r="C4" s="98">
        <v>3</v>
      </c>
      <c r="D4" s="98"/>
      <c r="E4" s="98"/>
      <c r="F4" s="98"/>
      <c r="G4" s="98"/>
      <c r="H4" s="181">
        <v>15</v>
      </c>
      <c r="I4" s="186">
        <f>H4*$H$2+G4*$G$2+F4*$F$2+E4*$E$2+D4*$D$2+C4*$C$2</f>
        <v>120</v>
      </c>
      <c r="K4" s="186" t="s">
        <v>54</v>
      </c>
      <c r="L4" s="186" t="s">
        <v>95</v>
      </c>
      <c r="M4" s="186">
        <v>100</v>
      </c>
      <c r="N4" s="186"/>
      <c r="O4" s="186">
        <v>30</v>
      </c>
      <c r="P4" s="186">
        <v>20</v>
      </c>
      <c r="Q4" s="186">
        <v>30</v>
      </c>
      <c r="R4" s="186">
        <v>180</v>
      </c>
      <c r="T4" s="186"/>
      <c r="U4" s="186" t="s">
        <v>95</v>
      </c>
      <c r="V4" s="186"/>
      <c r="W4" s="186">
        <v>44</v>
      </c>
      <c r="X4" s="186">
        <v>1</v>
      </c>
      <c r="Y4" s="186">
        <v>4</v>
      </c>
      <c r="Z4" s="186"/>
      <c r="AA4" s="186">
        <v>4</v>
      </c>
      <c r="AB4" s="186"/>
      <c r="AC4" s="186">
        <v>4</v>
      </c>
      <c r="AD4" s="186">
        <v>57</v>
      </c>
      <c r="AE4" s="186">
        <v>570</v>
      </c>
    </row>
    <row r="5" ht="14.25" spans="1:31">
      <c r="A5" s="180" t="s">
        <v>63</v>
      </c>
      <c r="B5" s="180" t="s">
        <v>63</v>
      </c>
      <c r="C5" s="98">
        <v>4</v>
      </c>
      <c r="D5" s="98"/>
      <c r="E5" s="98"/>
      <c r="F5" s="98"/>
      <c r="G5" s="98"/>
      <c r="H5" s="181">
        <v>32</v>
      </c>
      <c r="I5" s="186">
        <f t="shared" ref="I5:I29" si="0">H5*$H$2+G5*$G$2+F5*$F$2+E5*$E$2+D5*$D$2+C5*$C$2</f>
        <v>232</v>
      </c>
      <c r="K5" s="186"/>
      <c r="L5" s="186" t="s">
        <v>44</v>
      </c>
      <c r="M5" s="186">
        <v>100</v>
      </c>
      <c r="N5" s="186"/>
      <c r="O5" s="186"/>
      <c r="P5" s="186">
        <v>20</v>
      </c>
      <c r="Q5" s="186">
        <v>30</v>
      </c>
      <c r="R5" s="186">
        <v>150</v>
      </c>
      <c r="T5" s="186"/>
      <c r="U5" s="186" t="s">
        <v>44</v>
      </c>
      <c r="V5" s="186"/>
      <c r="W5" s="186">
        <v>33</v>
      </c>
      <c r="X5" s="186">
        <v>1</v>
      </c>
      <c r="Y5" s="186">
        <v>3</v>
      </c>
      <c r="Z5" s="186"/>
      <c r="AA5" s="186">
        <v>3</v>
      </c>
      <c r="AB5" s="186"/>
      <c r="AC5" s="186">
        <v>3</v>
      </c>
      <c r="AD5" s="186">
        <v>43</v>
      </c>
      <c r="AE5" s="186">
        <v>430</v>
      </c>
    </row>
    <row r="6" ht="14.25" spans="1:31">
      <c r="A6" s="182" t="s">
        <v>61</v>
      </c>
      <c r="B6" s="182" t="s">
        <v>61</v>
      </c>
      <c r="C6" s="98">
        <v>13</v>
      </c>
      <c r="D6" s="98">
        <v>22</v>
      </c>
      <c r="E6" s="98"/>
      <c r="F6" s="98"/>
      <c r="G6" s="98"/>
      <c r="H6" s="181">
        <v>45</v>
      </c>
      <c r="I6" s="186">
        <f t="shared" si="0"/>
        <v>620</v>
      </c>
      <c r="K6" s="186" t="s">
        <v>60</v>
      </c>
      <c r="L6" s="186" t="s">
        <v>75</v>
      </c>
      <c r="M6" s="186">
        <v>100</v>
      </c>
      <c r="N6" s="186"/>
      <c r="O6" s="186">
        <v>30</v>
      </c>
      <c r="P6" s="186">
        <v>20</v>
      </c>
      <c r="Q6" s="186">
        <v>30</v>
      </c>
      <c r="R6" s="186">
        <v>180</v>
      </c>
      <c r="T6" s="186"/>
      <c r="U6" s="186" t="s">
        <v>75</v>
      </c>
      <c r="V6" s="186"/>
      <c r="W6" s="186">
        <v>44</v>
      </c>
      <c r="X6" s="186">
        <v>1</v>
      </c>
      <c r="Y6" s="186">
        <v>4</v>
      </c>
      <c r="Z6" s="186"/>
      <c r="AA6" s="186">
        <v>4</v>
      </c>
      <c r="AB6" s="186"/>
      <c r="AC6" s="186">
        <v>4</v>
      </c>
      <c r="AD6" s="186">
        <v>57</v>
      </c>
      <c r="AE6" s="186">
        <v>570</v>
      </c>
    </row>
    <row r="7" ht="14.25" spans="1:31">
      <c r="A7" s="180" t="s">
        <v>59</v>
      </c>
      <c r="B7" s="180" t="s">
        <v>59</v>
      </c>
      <c r="C7" s="98">
        <v>4</v>
      </c>
      <c r="D7" s="98">
        <v>7</v>
      </c>
      <c r="E7" s="98">
        <v>4</v>
      </c>
      <c r="F7" s="98"/>
      <c r="G7" s="98"/>
      <c r="H7" s="181">
        <v>36</v>
      </c>
      <c r="I7" s="186">
        <f t="shared" si="0"/>
        <v>350</v>
      </c>
      <c r="K7" s="186"/>
      <c r="L7" s="186" t="s">
        <v>9</v>
      </c>
      <c r="M7" s="186">
        <v>100</v>
      </c>
      <c r="N7" s="186">
        <v>30</v>
      </c>
      <c r="O7" s="186"/>
      <c r="P7" s="186">
        <v>20</v>
      </c>
      <c r="Q7" s="186">
        <v>30</v>
      </c>
      <c r="R7" s="186">
        <v>180</v>
      </c>
      <c r="T7" s="186"/>
      <c r="U7" s="186" t="s">
        <v>9</v>
      </c>
      <c r="V7" s="186">
        <v>30</v>
      </c>
      <c r="W7" s="186">
        <v>33</v>
      </c>
      <c r="X7" s="186">
        <v>1</v>
      </c>
      <c r="Y7" s="186">
        <v>8</v>
      </c>
      <c r="Z7" s="186"/>
      <c r="AA7" s="186">
        <v>16</v>
      </c>
      <c r="AB7" s="186"/>
      <c r="AC7" s="186">
        <v>4</v>
      </c>
      <c r="AD7" s="186">
        <v>92</v>
      </c>
      <c r="AE7" s="186">
        <v>920</v>
      </c>
    </row>
    <row r="8" ht="14.25" spans="1:31">
      <c r="A8" s="180" t="s">
        <v>57</v>
      </c>
      <c r="B8" s="180" t="s">
        <v>57</v>
      </c>
      <c r="C8" s="98">
        <v>14</v>
      </c>
      <c r="D8" s="98">
        <v>19</v>
      </c>
      <c r="E8" s="98">
        <v>4</v>
      </c>
      <c r="F8" s="98"/>
      <c r="G8" s="98"/>
      <c r="H8" s="181">
        <v>41</v>
      </c>
      <c r="I8" s="186">
        <f t="shared" si="0"/>
        <v>600</v>
      </c>
      <c r="K8" s="186" t="s">
        <v>65</v>
      </c>
      <c r="L8" s="186" t="s">
        <v>91</v>
      </c>
      <c r="M8" s="186">
        <v>100</v>
      </c>
      <c r="N8" s="186"/>
      <c r="O8" s="186"/>
      <c r="P8" s="186">
        <v>0</v>
      </c>
      <c r="Q8" s="186">
        <v>30</v>
      </c>
      <c r="R8" s="186">
        <v>130</v>
      </c>
      <c r="T8" s="186"/>
      <c r="U8" s="186" t="s">
        <v>91</v>
      </c>
      <c r="V8" s="186"/>
      <c r="W8" s="186"/>
      <c r="X8" s="186">
        <v>1</v>
      </c>
      <c r="Y8" s="186">
        <v>1</v>
      </c>
      <c r="Z8" s="186"/>
      <c r="AA8" s="186">
        <v>3</v>
      </c>
      <c r="AB8" s="186">
        <v>2</v>
      </c>
      <c r="AC8" s="186">
        <v>5</v>
      </c>
      <c r="AD8" s="186">
        <v>12</v>
      </c>
      <c r="AE8" s="186">
        <v>120</v>
      </c>
    </row>
    <row r="9" ht="14.25" spans="1:31">
      <c r="A9" s="180" t="s">
        <v>55</v>
      </c>
      <c r="B9" s="180" t="s">
        <v>55</v>
      </c>
      <c r="C9" s="98">
        <v>4</v>
      </c>
      <c r="D9" s="98">
        <v>9</v>
      </c>
      <c r="E9" s="98">
        <v>3</v>
      </c>
      <c r="F9" s="98"/>
      <c r="G9" s="98"/>
      <c r="H9" s="181">
        <v>27</v>
      </c>
      <c r="I9" s="186">
        <f t="shared" si="0"/>
        <v>310</v>
      </c>
      <c r="K9" s="186"/>
      <c r="L9" s="186" t="s">
        <v>99</v>
      </c>
      <c r="M9" s="186">
        <v>100</v>
      </c>
      <c r="N9" s="186"/>
      <c r="O9" s="186"/>
      <c r="P9" s="186">
        <v>20</v>
      </c>
      <c r="Q9" s="186">
        <v>30</v>
      </c>
      <c r="R9" s="186">
        <v>150</v>
      </c>
      <c r="T9" s="186"/>
      <c r="U9" s="186" t="s">
        <v>99</v>
      </c>
      <c r="V9" s="186"/>
      <c r="W9" s="186"/>
      <c r="X9" s="186">
        <v>1</v>
      </c>
      <c r="Y9" s="186">
        <v>1</v>
      </c>
      <c r="Z9" s="186"/>
      <c r="AA9" s="186">
        <v>3</v>
      </c>
      <c r="AB9" s="186">
        <v>2</v>
      </c>
      <c r="AC9" s="186">
        <v>5</v>
      </c>
      <c r="AD9" s="186">
        <v>12</v>
      </c>
      <c r="AE9" s="186">
        <v>120</v>
      </c>
    </row>
    <row r="10" ht="14.25" spans="1:31">
      <c r="A10" s="180" t="s">
        <v>94</v>
      </c>
      <c r="B10" s="180" t="s">
        <v>94</v>
      </c>
      <c r="C10" s="98">
        <v>13</v>
      </c>
      <c r="D10" s="98">
        <v>13</v>
      </c>
      <c r="E10" s="98">
        <v>7</v>
      </c>
      <c r="F10" s="98">
        <v>156</v>
      </c>
      <c r="G10" s="98">
        <v>168</v>
      </c>
      <c r="H10" s="181">
        <v>89</v>
      </c>
      <c r="I10" s="186">
        <f t="shared" si="0"/>
        <v>1976</v>
      </c>
      <c r="K10" s="186"/>
      <c r="L10" s="186" t="s">
        <v>101</v>
      </c>
      <c r="M10" s="186">
        <v>100</v>
      </c>
      <c r="N10" s="186">
        <v>30</v>
      </c>
      <c r="O10" s="186"/>
      <c r="P10" s="186">
        <v>20</v>
      </c>
      <c r="Q10" s="186">
        <v>30</v>
      </c>
      <c r="R10" s="186">
        <v>180</v>
      </c>
      <c r="T10" s="186"/>
      <c r="U10" s="186" t="s">
        <v>101</v>
      </c>
      <c r="V10" s="186"/>
      <c r="W10" s="186"/>
      <c r="X10" s="186">
        <v>1</v>
      </c>
      <c r="Y10" s="186">
        <v>4</v>
      </c>
      <c r="Z10" s="186"/>
      <c r="AA10" s="186">
        <v>5</v>
      </c>
      <c r="AB10" s="186">
        <v>2</v>
      </c>
      <c r="AC10" s="186">
        <v>5</v>
      </c>
      <c r="AD10" s="186">
        <v>17</v>
      </c>
      <c r="AE10" s="186">
        <v>170</v>
      </c>
    </row>
    <row r="11" ht="14.25" spans="1:31">
      <c r="A11" s="180" t="s">
        <v>74</v>
      </c>
      <c r="B11" s="180" t="s">
        <v>74</v>
      </c>
      <c r="C11" s="98">
        <v>7</v>
      </c>
      <c r="D11" s="98">
        <v>5</v>
      </c>
      <c r="E11" s="98">
        <v>3</v>
      </c>
      <c r="F11" s="98">
        <v>72</v>
      </c>
      <c r="G11" s="98">
        <v>84</v>
      </c>
      <c r="H11" s="181">
        <v>42</v>
      </c>
      <c r="I11" s="186">
        <f t="shared" si="0"/>
        <v>942</v>
      </c>
      <c r="K11" s="186"/>
      <c r="L11" s="186" t="s">
        <v>46</v>
      </c>
      <c r="M11" s="186">
        <v>100</v>
      </c>
      <c r="N11" s="186"/>
      <c r="O11" s="186"/>
      <c r="P11" s="186">
        <v>0</v>
      </c>
      <c r="Q11" s="186">
        <v>30</v>
      </c>
      <c r="R11" s="186">
        <v>130</v>
      </c>
      <c r="T11" s="186"/>
      <c r="U11" s="186" t="s">
        <v>46</v>
      </c>
      <c r="V11" s="186"/>
      <c r="W11" s="186"/>
      <c r="X11" s="186">
        <v>1</v>
      </c>
      <c r="Y11" s="186">
        <v>1</v>
      </c>
      <c r="Z11" s="186"/>
      <c r="AA11" s="186">
        <v>3</v>
      </c>
      <c r="AB11" s="186">
        <v>1</v>
      </c>
      <c r="AC11" s="186">
        <v>3</v>
      </c>
      <c r="AD11" s="186">
        <v>9</v>
      </c>
      <c r="AE11" s="186">
        <v>90</v>
      </c>
    </row>
    <row r="12" ht="14.25" spans="1:31">
      <c r="A12" s="180" t="s">
        <v>92</v>
      </c>
      <c r="B12" s="180" t="s">
        <v>92</v>
      </c>
      <c r="C12" s="98">
        <v>14</v>
      </c>
      <c r="D12" s="98">
        <v>13</v>
      </c>
      <c r="E12" s="98">
        <v>6</v>
      </c>
      <c r="F12" s="98">
        <v>156</v>
      </c>
      <c r="G12" s="98">
        <v>168</v>
      </c>
      <c r="H12" s="181">
        <v>89</v>
      </c>
      <c r="I12" s="186">
        <f t="shared" si="0"/>
        <v>1980</v>
      </c>
      <c r="K12" s="186" t="s">
        <v>76</v>
      </c>
      <c r="L12" s="186" t="s">
        <v>107</v>
      </c>
      <c r="M12" s="186">
        <v>100</v>
      </c>
      <c r="N12" s="186"/>
      <c r="O12" s="186"/>
      <c r="P12" s="186">
        <v>0</v>
      </c>
      <c r="Q12" s="186">
        <v>30</v>
      </c>
      <c r="R12" s="186">
        <v>130</v>
      </c>
      <c r="T12" s="186"/>
      <c r="U12" s="186" t="s">
        <v>107</v>
      </c>
      <c r="V12" s="186"/>
      <c r="W12" s="186"/>
      <c r="X12" s="186">
        <v>1</v>
      </c>
      <c r="Y12" s="186">
        <v>1</v>
      </c>
      <c r="Z12" s="186">
        <v>4</v>
      </c>
      <c r="AA12" s="186">
        <v>5</v>
      </c>
      <c r="AB12" s="186">
        <v>1</v>
      </c>
      <c r="AC12" s="186">
        <v>1</v>
      </c>
      <c r="AD12" s="186">
        <v>13</v>
      </c>
      <c r="AE12" s="186">
        <v>130</v>
      </c>
    </row>
    <row r="13" ht="14.25" spans="1:31">
      <c r="A13" s="180" t="s">
        <v>90</v>
      </c>
      <c r="B13" s="180" t="s">
        <v>90</v>
      </c>
      <c r="C13" s="98">
        <v>13</v>
      </c>
      <c r="D13" s="98">
        <v>9</v>
      </c>
      <c r="E13" s="98">
        <v>6</v>
      </c>
      <c r="F13" s="98">
        <v>156</v>
      </c>
      <c r="G13" s="98">
        <v>168</v>
      </c>
      <c r="H13" s="181">
        <v>89</v>
      </c>
      <c r="I13" s="186">
        <f t="shared" si="0"/>
        <v>1930</v>
      </c>
      <c r="K13" s="186"/>
      <c r="L13" s="186" t="s">
        <v>19</v>
      </c>
      <c r="M13" s="186">
        <v>100</v>
      </c>
      <c r="N13" s="186">
        <v>30</v>
      </c>
      <c r="O13" s="186"/>
      <c r="P13" s="186">
        <v>20</v>
      </c>
      <c r="Q13" s="186">
        <v>30</v>
      </c>
      <c r="R13" s="186">
        <v>180</v>
      </c>
      <c r="T13" s="186"/>
      <c r="U13" s="186" t="s">
        <v>19</v>
      </c>
      <c r="V13" s="186">
        <v>30</v>
      </c>
      <c r="W13" s="186"/>
      <c r="X13" s="186">
        <v>1</v>
      </c>
      <c r="Y13" s="186">
        <v>5</v>
      </c>
      <c r="Z13" s="186">
        <v>8</v>
      </c>
      <c r="AA13" s="186">
        <v>15</v>
      </c>
      <c r="AB13" s="186">
        <v>2</v>
      </c>
      <c r="AC13" s="186">
        <v>3</v>
      </c>
      <c r="AD13" s="186">
        <v>64</v>
      </c>
      <c r="AE13" s="186">
        <v>640</v>
      </c>
    </row>
    <row r="14" ht="14.25" spans="1:31">
      <c r="A14" s="180" t="s">
        <v>89</v>
      </c>
      <c r="B14" s="180" t="s">
        <v>89</v>
      </c>
      <c r="C14" s="98">
        <v>7</v>
      </c>
      <c r="D14" s="98">
        <v>2</v>
      </c>
      <c r="E14" s="98">
        <v>5</v>
      </c>
      <c r="F14" s="98">
        <v>156</v>
      </c>
      <c r="G14" s="98">
        <v>168</v>
      </c>
      <c r="H14" s="181">
        <v>84</v>
      </c>
      <c r="I14" s="186">
        <f t="shared" si="0"/>
        <v>1764</v>
      </c>
      <c r="K14" s="186"/>
      <c r="L14" s="186" t="s">
        <v>127</v>
      </c>
      <c r="M14" s="186">
        <v>100</v>
      </c>
      <c r="N14" s="186"/>
      <c r="O14" s="186"/>
      <c r="P14" s="186">
        <v>0</v>
      </c>
      <c r="Q14" s="186">
        <v>30</v>
      </c>
      <c r="R14" s="186">
        <v>130</v>
      </c>
      <c r="T14" s="186"/>
      <c r="U14" s="186" t="s">
        <v>127</v>
      </c>
      <c r="V14" s="186"/>
      <c r="W14" s="186"/>
      <c r="X14" s="186">
        <v>1</v>
      </c>
      <c r="Y14" s="186">
        <v>1</v>
      </c>
      <c r="Z14" s="186">
        <v>4</v>
      </c>
      <c r="AA14" s="186">
        <v>2</v>
      </c>
      <c r="AB14" s="186">
        <v>1</v>
      </c>
      <c r="AC14" s="186">
        <v>1</v>
      </c>
      <c r="AD14" s="186">
        <v>10</v>
      </c>
      <c r="AE14" s="186">
        <v>100</v>
      </c>
    </row>
    <row r="15" ht="14.25" spans="1:31">
      <c r="A15" s="180" t="s">
        <v>87</v>
      </c>
      <c r="B15" s="180" t="s">
        <v>87</v>
      </c>
      <c r="C15" s="98">
        <v>7</v>
      </c>
      <c r="D15" s="98">
        <v>5</v>
      </c>
      <c r="E15" s="98">
        <v>6</v>
      </c>
      <c r="F15" s="98">
        <v>156</v>
      </c>
      <c r="G15" s="98">
        <v>168</v>
      </c>
      <c r="H15" s="181">
        <v>84</v>
      </c>
      <c r="I15" s="186">
        <f t="shared" si="0"/>
        <v>1800</v>
      </c>
      <c r="K15" s="186"/>
      <c r="L15" s="186" t="s">
        <v>102</v>
      </c>
      <c r="M15" s="186">
        <v>100</v>
      </c>
      <c r="N15" s="186"/>
      <c r="O15" s="186"/>
      <c r="P15" s="186">
        <v>0</v>
      </c>
      <c r="Q15" s="186">
        <v>30</v>
      </c>
      <c r="R15" s="186">
        <v>130</v>
      </c>
      <c r="T15" s="186"/>
      <c r="U15" s="186" t="s">
        <v>102</v>
      </c>
      <c r="V15" s="186"/>
      <c r="W15" s="186"/>
      <c r="X15" s="186">
        <v>1</v>
      </c>
      <c r="Y15" s="186">
        <v>1</v>
      </c>
      <c r="Z15" s="186">
        <v>8</v>
      </c>
      <c r="AA15" s="186">
        <v>5</v>
      </c>
      <c r="AB15" s="186">
        <v>2</v>
      </c>
      <c r="AC15" s="186">
        <v>2</v>
      </c>
      <c r="AD15" s="186">
        <v>19</v>
      </c>
      <c r="AE15" s="186">
        <v>190</v>
      </c>
    </row>
    <row r="16" ht="14.25" spans="1:31">
      <c r="A16" s="180" t="s">
        <v>84</v>
      </c>
      <c r="B16" s="180" t="s">
        <v>84</v>
      </c>
      <c r="C16" s="98">
        <v>4</v>
      </c>
      <c r="D16" s="98">
        <v>8</v>
      </c>
      <c r="E16" s="98">
        <v>4</v>
      </c>
      <c r="F16" s="98"/>
      <c r="G16" s="98">
        <v>84</v>
      </c>
      <c r="H16" s="181">
        <v>42</v>
      </c>
      <c r="I16" s="186">
        <f t="shared" si="0"/>
        <v>732</v>
      </c>
      <c r="K16" s="186"/>
      <c r="L16" s="186" t="s">
        <v>62</v>
      </c>
      <c r="M16" s="186">
        <v>100</v>
      </c>
      <c r="N16" s="186"/>
      <c r="O16" s="186"/>
      <c r="P16" s="186">
        <v>20</v>
      </c>
      <c r="Q16" s="186">
        <v>30</v>
      </c>
      <c r="R16" s="186">
        <v>150</v>
      </c>
      <c r="T16" s="186"/>
      <c r="U16" s="186" t="s">
        <v>62</v>
      </c>
      <c r="V16" s="186"/>
      <c r="W16" s="186"/>
      <c r="X16" s="186">
        <v>1</v>
      </c>
      <c r="Y16" s="186">
        <v>1</v>
      </c>
      <c r="Z16" s="186"/>
      <c r="AA16" s="186">
        <v>5</v>
      </c>
      <c r="AB16" s="186">
        <v>1</v>
      </c>
      <c r="AC16" s="186">
        <v>1</v>
      </c>
      <c r="AD16" s="186">
        <v>9</v>
      </c>
      <c r="AE16" s="186">
        <v>90</v>
      </c>
    </row>
    <row r="17" ht="14.25" spans="1:31">
      <c r="A17" s="180" t="s">
        <v>83</v>
      </c>
      <c r="B17" s="180" t="s">
        <v>83</v>
      </c>
      <c r="C17" s="98">
        <v>15</v>
      </c>
      <c r="D17" s="98">
        <v>21</v>
      </c>
      <c r="E17" s="98">
        <v>8</v>
      </c>
      <c r="F17" s="98"/>
      <c r="G17" s="98">
        <v>168</v>
      </c>
      <c r="H17" s="181">
        <v>89</v>
      </c>
      <c r="I17" s="186">
        <f t="shared" si="0"/>
        <v>1614</v>
      </c>
      <c r="K17" s="186" t="s">
        <v>86</v>
      </c>
      <c r="L17" s="186" t="s">
        <v>123</v>
      </c>
      <c r="M17" s="186">
        <v>100</v>
      </c>
      <c r="N17" s="186"/>
      <c r="O17" s="186"/>
      <c r="P17" s="186">
        <v>20</v>
      </c>
      <c r="Q17" s="186">
        <v>30</v>
      </c>
      <c r="R17" s="186">
        <v>150</v>
      </c>
      <c r="T17" s="186"/>
      <c r="U17" s="186" t="s">
        <v>123</v>
      </c>
      <c r="V17" s="186">
        <v>30</v>
      </c>
      <c r="W17" s="186"/>
      <c r="X17" s="186">
        <v>1</v>
      </c>
      <c r="Y17" s="186">
        <v>4</v>
      </c>
      <c r="Z17" s="186"/>
      <c r="AA17" s="186">
        <v>5</v>
      </c>
      <c r="AB17" s="186"/>
      <c r="AC17" s="186">
        <v>2</v>
      </c>
      <c r="AD17" s="186">
        <v>42</v>
      </c>
      <c r="AE17" s="186">
        <v>420</v>
      </c>
    </row>
    <row r="18" ht="14.25" spans="1:31">
      <c r="A18" s="180" t="s">
        <v>81</v>
      </c>
      <c r="B18" s="180" t="s">
        <v>81</v>
      </c>
      <c r="C18" s="98">
        <v>14</v>
      </c>
      <c r="D18" s="98">
        <v>20</v>
      </c>
      <c r="E18" s="98">
        <v>4</v>
      </c>
      <c r="F18" s="98"/>
      <c r="G18" s="98">
        <v>84</v>
      </c>
      <c r="H18" s="181">
        <v>47</v>
      </c>
      <c r="I18" s="186">
        <f t="shared" si="0"/>
        <v>982</v>
      </c>
      <c r="K18" s="186"/>
      <c r="L18" s="186" t="s">
        <v>11</v>
      </c>
      <c r="M18" s="186">
        <v>100</v>
      </c>
      <c r="N18" s="186">
        <v>30</v>
      </c>
      <c r="O18" s="186"/>
      <c r="P18" s="186">
        <v>20</v>
      </c>
      <c r="Q18" s="186">
        <v>30</v>
      </c>
      <c r="R18" s="186">
        <v>180</v>
      </c>
      <c r="T18" s="186"/>
      <c r="U18" s="186" t="s">
        <v>11</v>
      </c>
      <c r="V18" s="186">
        <v>30</v>
      </c>
      <c r="W18" s="186"/>
      <c r="X18" s="186">
        <v>1</v>
      </c>
      <c r="Y18" s="186">
        <v>6</v>
      </c>
      <c r="Z18" s="186"/>
      <c r="AA18" s="186">
        <v>13</v>
      </c>
      <c r="AB18" s="186"/>
      <c r="AC18" s="186">
        <v>2</v>
      </c>
      <c r="AD18" s="186">
        <v>52</v>
      </c>
      <c r="AE18" s="186">
        <v>520</v>
      </c>
    </row>
    <row r="19" ht="14.25" spans="1:31">
      <c r="A19" s="180" t="s">
        <v>64</v>
      </c>
      <c r="B19" s="180" t="s">
        <v>309</v>
      </c>
      <c r="C19" s="98">
        <v>4</v>
      </c>
      <c r="D19" s="98">
        <v>8</v>
      </c>
      <c r="E19" s="98">
        <v>4</v>
      </c>
      <c r="F19" s="98"/>
      <c r="G19" s="98">
        <v>84</v>
      </c>
      <c r="H19" s="181">
        <v>42</v>
      </c>
      <c r="I19" s="186">
        <f t="shared" si="0"/>
        <v>732</v>
      </c>
      <c r="K19" s="186"/>
      <c r="L19" s="186" t="s">
        <v>138</v>
      </c>
      <c r="M19" s="186">
        <v>100</v>
      </c>
      <c r="N19" s="186"/>
      <c r="O19" s="186"/>
      <c r="P19" s="186">
        <v>20</v>
      </c>
      <c r="Q19" s="186">
        <v>30</v>
      </c>
      <c r="R19" s="186">
        <v>150</v>
      </c>
      <c r="T19" s="186"/>
      <c r="U19" s="186" t="s">
        <v>138</v>
      </c>
      <c r="V19" s="186">
        <v>30</v>
      </c>
      <c r="W19" s="186"/>
      <c r="X19" s="186">
        <v>1</v>
      </c>
      <c r="Y19" s="186">
        <v>4</v>
      </c>
      <c r="Z19" s="186"/>
      <c r="AA19" s="186">
        <v>5</v>
      </c>
      <c r="AB19" s="186"/>
      <c r="AC19" s="186">
        <v>2</v>
      </c>
      <c r="AD19" s="186">
        <v>42</v>
      </c>
      <c r="AE19" s="186">
        <v>420</v>
      </c>
    </row>
    <row r="20" ht="14.25" spans="1:31">
      <c r="A20" s="180" t="s">
        <v>78</v>
      </c>
      <c r="B20" s="180" t="s">
        <v>310</v>
      </c>
      <c r="C20" s="98">
        <v>5</v>
      </c>
      <c r="D20" s="98">
        <v>12</v>
      </c>
      <c r="E20" s="98">
        <v>8</v>
      </c>
      <c r="F20" s="98"/>
      <c r="G20" s="98">
        <v>168</v>
      </c>
      <c r="H20" s="181">
        <v>84</v>
      </c>
      <c r="I20" s="186">
        <f t="shared" si="0"/>
        <v>1394</v>
      </c>
      <c r="K20" s="186"/>
      <c r="L20" s="186" t="s">
        <v>114</v>
      </c>
      <c r="M20" s="186">
        <v>100</v>
      </c>
      <c r="N20" s="186"/>
      <c r="O20" s="186"/>
      <c r="P20" s="186">
        <v>0</v>
      </c>
      <c r="Q20" s="186">
        <v>30</v>
      </c>
      <c r="R20" s="186">
        <v>130</v>
      </c>
      <c r="T20" s="186"/>
      <c r="U20" s="186" t="s">
        <v>114</v>
      </c>
      <c r="V20" s="186">
        <v>30</v>
      </c>
      <c r="W20" s="186"/>
      <c r="X20" s="186">
        <v>1</v>
      </c>
      <c r="Y20" s="186">
        <v>3</v>
      </c>
      <c r="Z20" s="186"/>
      <c r="AA20" s="186">
        <v>5</v>
      </c>
      <c r="AB20" s="186"/>
      <c r="AC20" s="186">
        <v>1</v>
      </c>
      <c r="AD20" s="186">
        <v>40</v>
      </c>
      <c r="AE20" s="186">
        <v>400</v>
      </c>
    </row>
    <row r="21" ht="14.25" spans="1:31">
      <c r="A21" s="180" t="s">
        <v>80</v>
      </c>
      <c r="B21" s="180" t="s">
        <v>80</v>
      </c>
      <c r="C21" s="98">
        <v>5</v>
      </c>
      <c r="D21" s="98"/>
      <c r="E21" s="98">
        <v>6</v>
      </c>
      <c r="F21" s="98"/>
      <c r="G21" s="98">
        <v>168</v>
      </c>
      <c r="H21" s="181">
        <v>84</v>
      </c>
      <c r="I21" s="186">
        <f t="shared" si="0"/>
        <v>1262</v>
      </c>
      <c r="K21" s="186" t="s">
        <v>125</v>
      </c>
      <c r="L21" s="186" t="s">
        <v>18</v>
      </c>
      <c r="M21" s="186">
        <v>100</v>
      </c>
      <c r="N21" s="186">
        <v>30</v>
      </c>
      <c r="O21" s="186"/>
      <c r="P21" s="186">
        <v>20</v>
      </c>
      <c r="Q21" s="186">
        <v>30</v>
      </c>
      <c r="R21" s="186">
        <v>180</v>
      </c>
      <c r="T21" s="186"/>
      <c r="U21" s="186" t="s">
        <v>18</v>
      </c>
      <c r="V21" s="186">
        <v>30</v>
      </c>
      <c r="W21" s="186"/>
      <c r="X21" s="186">
        <v>1</v>
      </c>
      <c r="Y21" s="186">
        <v>3</v>
      </c>
      <c r="Z21" s="186">
        <v>8</v>
      </c>
      <c r="AA21" s="186">
        <v>6</v>
      </c>
      <c r="AB21" s="186"/>
      <c r="AC21" s="186">
        <v>2</v>
      </c>
      <c r="AD21" s="186">
        <v>50</v>
      </c>
      <c r="AE21" s="186">
        <v>500</v>
      </c>
    </row>
    <row r="22" ht="14.25" spans="1:31">
      <c r="A22" s="180" t="s">
        <v>77</v>
      </c>
      <c r="B22" s="180" t="s">
        <v>77</v>
      </c>
      <c r="C22" s="98">
        <v>14</v>
      </c>
      <c r="D22" s="98">
        <v>19</v>
      </c>
      <c r="E22" s="98">
        <v>8</v>
      </c>
      <c r="F22" s="98"/>
      <c r="G22" s="98">
        <v>168</v>
      </c>
      <c r="H22" s="181">
        <v>89</v>
      </c>
      <c r="I22" s="186">
        <f t="shared" si="0"/>
        <v>1584</v>
      </c>
      <c r="K22" s="186"/>
      <c r="L22" s="186" t="s">
        <v>22</v>
      </c>
      <c r="M22" s="186">
        <v>100</v>
      </c>
      <c r="N22" s="186">
        <v>30</v>
      </c>
      <c r="O22" s="186"/>
      <c r="P22" s="186">
        <v>20</v>
      </c>
      <c r="Q22" s="186">
        <v>30</v>
      </c>
      <c r="R22" s="186">
        <v>180</v>
      </c>
      <c r="T22" s="186"/>
      <c r="U22" s="186" t="s">
        <v>22</v>
      </c>
      <c r="V22" s="186">
        <v>30</v>
      </c>
      <c r="W22" s="186"/>
      <c r="X22" s="186">
        <v>1</v>
      </c>
      <c r="Y22" s="186">
        <v>5</v>
      </c>
      <c r="Z22" s="186">
        <v>8</v>
      </c>
      <c r="AA22" s="186">
        <v>10</v>
      </c>
      <c r="AB22" s="186"/>
      <c r="AC22" s="186">
        <v>3</v>
      </c>
      <c r="AD22" s="186">
        <v>57</v>
      </c>
      <c r="AE22" s="186">
        <v>570</v>
      </c>
    </row>
    <row r="23" ht="14.25" spans="1:31">
      <c r="A23" s="180" t="s">
        <v>68</v>
      </c>
      <c r="B23" s="180" t="s">
        <v>68</v>
      </c>
      <c r="C23" s="98">
        <v>4</v>
      </c>
      <c r="D23" s="98">
        <v>4</v>
      </c>
      <c r="E23" s="98">
        <v>6</v>
      </c>
      <c r="F23" s="98">
        <v>156</v>
      </c>
      <c r="G23" s="98"/>
      <c r="H23" s="181">
        <v>56</v>
      </c>
      <c r="I23" s="186">
        <f t="shared" si="0"/>
        <v>920</v>
      </c>
      <c r="K23" s="186"/>
      <c r="L23" s="186" t="s">
        <v>20</v>
      </c>
      <c r="M23" s="186">
        <v>100</v>
      </c>
      <c r="N23" s="186">
        <v>30</v>
      </c>
      <c r="O23" s="186"/>
      <c r="P23" s="186">
        <v>20</v>
      </c>
      <c r="Q23" s="186">
        <v>30</v>
      </c>
      <c r="R23" s="186">
        <v>180</v>
      </c>
      <c r="T23" s="186"/>
      <c r="U23" s="186" t="s">
        <v>20</v>
      </c>
      <c r="V23" s="186">
        <v>30</v>
      </c>
      <c r="W23" s="186"/>
      <c r="X23" s="186">
        <v>1</v>
      </c>
      <c r="Y23" s="186">
        <v>6</v>
      </c>
      <c r="Z23" s="186">
        <v>8</v>
      </c>
      <c r="AA23" s="186">
        <v>17</v>
      </c>
      <c r="AB23" s="186"/>
      <c r="AC23" s="186">
        <v>2</v>
      </c>
      <c r="AD23" s="186">
        <v>64</v>
      </c>
      <c r="AE23" s="186">
        <v>640</v>
      </c>
    </row>
    <row r="24" ht="14.25" spans="1:31">
      <c r="A24" s="180" t="s">
        <v>53</v>
      </c>
      <c r="B24" s="180" t="s">
        <v>53</v>
      </c>
      <c r="C24" s="98">
        <v>13</v>
      </c>
      <c r="D24" s="98">
        <v>15</v>
      </c>
      <c r="E24" s="98">
        <v>4</v>
      </c>
      <c r="F24" s="98">
        <v>72</v>
      </c>
      <c r="G24" s="98"/>
      <c r="H24" s="181">
        <v>33</v>
      </c>
      <c r="I24" s="186">
        <f t="shared" si="0"/>
        <v>718</v>
      </c>
      <c r="K24" s="186"/>
      <c r="L24" s="186" t="s">
        <v>23</v>
      </c>
      <c r="M24" s="186">
        <v>100</v>
      </c>
      <c r="N24" s="186">
        <v>30</v>
      </c>
      <c r="O24" s="186"/>
      <c r="P24" s="186">
        <v>20</v>
      </c>
      <c r="Q24" s="186">
        <v>30</v>
      </c>
      <c r="R24" s="186">
        <v>180</v>
      </c>
      <c r="T24" s="186"/>
      <c r="U24" s="186" t="s">
        <v>23</v>
      </c>
      <c r="V24" s="186">
        <v>30</v>
      </c>
      <c r="W24" s="186"/>
      <c r="X24" s="186">
        <v>1</v>
      </c>
      <c r="Y24" s="186">
        <v>2</v>
      </c>
      <c r="Z24" s="186">
        <v>4</v>
      </c>
      <c r="AA24" s="186">
        <v>4</v>
      </c>
      <c r="AB24" s="186"/>
      <c r="AC24" s="186">
        <v>1</v>
      </c>
      <c r="AD24" s="186">
        <v>42</v>
      </c>
      <c r="AE24" s="186">
        <v>420</v>
      </c>
    </row>
    <row r="25" ht="14.25" spans="1:31">
      <c r="A25" s="180" t="s">
        <v>72</v>
      </c>
      <c r="B25" s="180" t="s">
        <v>72</v>
      </c>
      <c r="C25" s="98">
        <v>4</v>
      </c>
      <c r="D25" s="98">
        <v>4</v>
      </c>
      <c r="E25" s="98">
        <v>4</v>
      </c>
      <c r="F25" s="98">
        <v>156</v>
      </c>
      <c r="G25" s="98"/>
      <c r="H25" s="181">
        <v>56</v>
      </c>
      <c r="I25" s="186">
        <f t="shared" si="0"/>
        <v>908</v>
      </c>
      <c r="K25" s="186" t="s">
        <v>141</v>
      </c>
      <c r="L25" s="186" t="s">
        <v>28</v>
      </c>
      <c r="M25" s="186">
        <v>100</v>
      </c>
      <c r="N25" s="186"/>
      <c r="O25" s="186"/>
      <c r="P25" s="186">
        <v>20</v>
      </c>
      <c r="Q25" s="186">
        <v>30</v>
      </c>
      <c r="R25" s="186">
        <v>150</v>
      </c>
      <c r="T25" s="186"/>
      <c r="U25" s="186" t="s">
        <v>28</v>
      </c>
      <c r="V25" s="186"/>
      <c r="W25" s="186"/>
      <c r="X25" s="186">
        <v>1</v>
      </c>
      <c r="Y25" s="186">
        <v>1</v>
      </c>
      <c r="Z25" s="186"/>
      <c r="AA25" s="186">
        <v>2</v>
      </c>
      <c r="AB25" s="186">
        <v>1</v>
      </c>
      <c r="AC25" s="186">
        <v>2</v>
      </c>
      <c r="AD25" s="186">
        <v>7</v>
      </c>
      <c r="AE25" s="186">
        <v>70</v>
      </c>
    </row>
    <row r="26" ht="14.25" spans="1:31">
      <c r="A26" s="180" t="s">
        <v>67</v>
      </c>
      <c r="B26" s="180" t="s">
        <v>67</v>
      </c>
      <c r="C26" s="98">
        <v>4</v>
      </c>
      <c r="D26" s="98">
        <v>4</v>
      </c>
      <c r="E26" s="98">
        <v>2</v>
      </c>
      <c r="F26" s="98">
        <v>72</v>
      </c>
      <c r="G26" s="98"/>
      <c r="H26" s="181">
        <v>28</v>
      </c>
      <c r="I26" s="186">
        <f t="shared" si="0"/>
        <v>476</v>
      </c>
      <c r="K26" s="186"/>
      <c r="L26" s="186" t="s">
        <v>31</v>
      </c>
      <c r="M26" s="186">
        <v>100</v>
      </c>
      <c r="N26" s="186">
        <v>30</v>
      </c>
      <c r="O26" s="186"/>
      <c r="P26" s="186">
        <v>20</v>
      </c>
      <c r="Q26" s="186">
        <v>30</v>
      </c>
      <c r="R26" s="186">
        <v>180</v>
      </c>
      <c r="T26" s="186"/>
      <c r="U26" s="186" t="s">
        <v>31</v>
      </c>
      <c r="V26" s="186"/>
      <c r="W26" s="186"/>
      <c r="X26" s="186">
        <v>1</v>
      </c>
      <c r="Y26" s="186">
        <v>1</v>
      </c>
      <c r="Z26" s="186"/>
      <c r="AA26" s="186">
        <v>2</v>
      </c>
      <c r="AB26" s="186">
        <v>2</v>
      </c>
      <c r="AC26" s="186">
        <v>4</v>
      </c>
      <c r="AD26" s="186">
        <v>10</v>
      </c>
      <c r="AE26" s="186">
        <v>100</v>
      </c>
    </row>
    <row r="27" ht="14.25" spans="1:31">
      <c r="A27" s="180" t="s">
        <v>69</v>
      </c>
      <c r="B27" s="180" t="s">
        <v>69</v>
      </c>
      <c r="C27" s="98">
        <v>4</v>
      </c>
      <c r="D27" s="98">
        <v>4</v>
      </c>
      <c r="E27" s="98">
        <v>3</v>
      </c>
      <c r="F27" s="98">
        <v>72</v>
      </c>
      <c r="G27" s="98"/>
      <c r="H27" s="181">
        <v>28</v>
      </c>
      <c r="I27" s="186">
        <f t="shared" si="0"/>
        <v>482</v>
      </c>
      <c r="K27" s="186"/>
      <c r="L27" s="186" t="s">
        <v>34</v>
      </c>
      <c r="M27" s="186">
        <v>100</v>
      </c>
      <c r="N27" s="186"/>
      <c r="O27" s="186"/>
      <c r="P27" s="186">
        <v>20</v>
      </c>
      <c r="Q27" s="186">
        <v>30</v>
      </c>
      <c r="R27" s="186">
        <v>150</v>
      </c>
      <c r="T27" s="186"/>
      <c r="U27" s="186" t="s">
        <v>34</v>
      </c>
      <c r="V27" s="186"/>
      <c r="W27" s="186"/>
      <c r="X27" s="186">
        <v>1</v>
      </c>
      <c r="Y27" s="186">
        <v>1</v>
      </c>
      <c r="Z27" s="186"/>
      <c r="AA27" s="186">
        <v>2</v>
      </c>
      <c r="AB27" s="186">
        <v>1</v>
      </c>
      <c r="AC27" s="186">
        <v>2</v>
      </c>
      <c r="AD27" s="186">
        <v>7</v>
      </c>
      <c r="AE27" s="186">
        <v>70</v>
      </c>
    </row>
    <row r="28" ht="14.25" spans="1:31">
      <c r="A28" s="180" t="s">
        <v>71</v>
      </c>
      <c r="B28" s="180" t="s">
        <v>71</v>
      </c>
      <c r="C28" s="98">
        <v>14</v>
      </c>
      <c r="D28" s="98">
        <v>19</v>
      </c>
      <c r="E28" s="98">
        <v>5</v>
      </c>
      <c r="F28" s="98">
        <v>156</v>
      </c>
      <c r="G28" s="98"/>
      <c r="H28" s="181">
        <v>61</v>
      </c>
      <c r="I28" s="186">
        <f t="shared" si="0"/>
        <v>1194</v>
      </c>
      <c r="K28" s="186"/>
      <c r="L28" s="186" t="s">
        <v>32</v>
      </c>
      <c r="M28" s="186">
        <v>100</v>
      </c>
      <c r="N28" s="186"/>
      <c r="O28" s="186"/>
      <c r="P28" s="186">
        <v>20</v>
      </c>
      <c r="Q28" s="186">
        <v>30</v>
      </c>
      <c r="R28" s="186">
        <v>150</v>
      </c>
      <c r="T28" s="186"/>
      <c r="U28" s="186" t="s">
        <v>32</v>
      </c>
      <c r="V28" s="186"/>
      <c r="W28" s="186"/>
      <c r="X28" s="186">
        <v>1</v>
      </c>
      <c r="Y28" s="186">
        <v>1</v>
      </c>
      <c r="Z28" s="186"/>
      <c r="AA28" s="186">
        <v>2</v>
      </c>
      <c r="AB28" s="186">
        <v>2</v>
      </c>
      <c r="AC28" s="186">
        <v>4</v>
      </c>
      <c r="AD28" s="186">
        <v>10</v>
      </c>
      <c r="AE28" s="186">
        <v>100</v>
      </c>
    </row>
    <row r="29" ht="14.25" spans="1:31">
      <c r="A29" s="183" t="s">
        <v>66</v>
      </c>
      <c r="B29" s="183" t="s">
        <v>66</v>
      </c>
      <c r="C29" s="184">
        <v>16</v>
      </c>
      <c r="D29" s="184">
        <v>17</v>
      </c>
      <c r="E29" s="184">
        <v>7</v>
      </c>
      <c r="F29" s="184">
        <v>156</v>
      </c>
      <c r="G29" s="184"/>
      <c r="H29" s="185">
        <v>63</v>
      </c>
      <c r="I29" s="189">
        <f t="shared" si="0"/>
        <v>1218</v>
      </c>
      <c r="K29" s="186"/>
      <c r="L29" s="186" t="s">
        <v>33</v>
      </c>
      <c r="M29" s="186">
        <v>100</v>
      </c>
      <c r="N29" s="186"/>
      <c r="O29" s="186"/>
      <c r="P29" s="186">
        <v>0</v>
      </c>
      <c r="Q29" s="186">
        <v>30</v>
      </c>
      <c r="R29" s="186">
        <v>130</v>
      </c>
      <c r="T29" s="186"/>
      <c r="U29" s="186" t="s">
        <v>33</v>
      </c>
      <c r="V29" s="186"/>
      <c r="W29" s="186"/>
      <c r="X29" s="186">
        <v>1</v>
      </c>
      <c r="Y29" s="186">
        <v>1</v>
      </c>
      <c r="Z29" s="186"/>
      <c r="AA29" s="186">
        <v>2</v>
      </c>
      <c r="AB29" s="186">
        <v>1</v>
      </c>
      <c r="AC29" s="186">
        <v>2</v>
      </c>
      <c r="AD29" s="186">
        <v>7</v>
      </c>
      <c r="AE29" s="186">
        <v>70</v>
      </c>
    </row>
    <row r="30" spans="1:31">
      <c r="A30" s="186"/>
      <c r="B30" s="186"/>
      <c r="C30" s="186"/>
      <c r="D30" s="186"/>
      <c r="E30" s="186"/>
      <c r="F30" s="186"/>
      <c r="G30" s="186"/>
      <c r="H30" s="186"/>
      <c r="I30" s="186">
        <f>SUM(I4:I29)</f>
        <v>26840</v>
      </c>
      <c r="K30" s="186" t="s">
        <v>97</v>
      </c>
      <c r="L30" s="186" t="s">
        <v>122</v>
      </c>
      <c r="M30" s="186"/>
      <c r="N30" s="186"/>
      <c r="O30" s="186"/>
      <c r="P30" s="186"/>
      <c r="Q30" s="186">
        <v>30</v>
      </c>
      <c r="R30" s="186">
        <v>30</v>
      </c>
      <c r="T30" s="186"/>
      <c r="U30" s="186" t="s">
        <v>122</v>
      </c>
      <c r="V30" s="186"/>
      <c r="W30" s="186"/>
      <c r="X30" s="186"/>
      <c r="Y30" s="186"/>
      <c r="Z30" s="186"/>
      <c r="AA30" s="186"/>
      <c r="AB30" s="186"/>
      <c r="AC30" s="186"/>
      <c r="AD30" s="186">
        <v>0</v>
      </c>
      <c r="AE30" s="186">
        <v>0</v>
      </c>
    </row>
    <row r="31" spans="11:31">
      <c r="K31" s="186"/>
      <c r="L31" s="186" t="s">
        <v>98</v>
      </c>
      <c r="M31" s="186"/>
      <c r="N31" s="186"/>
      <c r="O31" s="186"/>
      <c r="P31" s="186"/>
      <c r="Q31" s="186">
        <v>30</v>
      </c>
      <c r="R31" s="186">
        <v>30</v>
      </c>
      <c r="T31" s="186"/>
      <c r="U31" s="186" t="s">
        <v>98</v>
      </c>
      <c r="V31" s="186"/>
      <c r="W31" s="186"/>
      <c r="X31" s="186"/>
      <c r="Y31" s="186"/>
      <c r="Z31" s="186"/>
      <c r="AA31" s="186"/>
      <c r="AB31" s="186"/>
      <c r="AC31" s="186"/>
      <c r="AD31" s="186">
        <v>0</v>
      </c>
      <c r="AE31" s="186">
        <v>0</v>
      </c>
    </row>
    <row r="32" s="175" customFormat="1" ht="12" spans="1:31">
      <c r="A32" s="175" t="s">
        <v>275</v>
      </c>
      <c r="B32" s="106" t="s">
        <v>268</v>
      </c>
      <c r="C32" s="106">
        <v>3</v>
      </c>
      <c r="D32" s="106">
        <v>4</v>
      </c>
      <c r="E32" s="106">
        <v>6</v>
      </c>
      <c r="F32" s="106">
        <v>10</v>
      </c>
      <c r="G32" s="106">
        <v>10</v>
      </c>
      <c r="H32" s="106"/>
      <c r="K32" s="192"/>
      <c r="L32" s="192" t="s">
        <v>131</v>
      </c>
      <c r="M32" s="192">
        <v>100</v>
      </c>
      <c r="N32" s="192"/>
      <c r="O32" s="192"/>
      <c r="P32" s="192"/>
      <c r="Q32" s="192">
        <v>30</v>
      </c>
      <c r="R32" s="192">
        <v>130</v>
      </c>
      <c r="T32" s="192"/>
      <c r="U32" s="192" t="s">
        <v>131</v>
      </c>
      <c r="V32" s="192"/>
      <c r="W32" s="192"/>
      <c r="X32" s="192"/>
      <c r="Y32" s="192"/>
      <c r="Z32" s="192"/>
      <c r="AA32" s="192"/>
      <c r="AB32" s="192"/>
      <c r="AC32" s="192"/>
      <c r="AD32" s="192">
        <v>0</v>
      </c>
      <c r="AE32" s="192">
        <v>0</v>
      </c>
    </row>
    <row r="33" spans="1:31">
      <c r="A33" s="186" t="s">
        <v>48</v>
      </c>
      <c r="B33" s="186" t="s">
        <v>48</v>
      </c>
      <c r="C33" s="186" t="s">
        <v>283</v>
      </c>
      <c r="D33" s="186" t="s">
        <v>284</v>
      </c>
      <c r="E33" s="186" t="s">
        <v>285</v>
      </c>
      <c r="F33" s="187" t="s">
        <v>311</v>
      </c>
      <c r="G33" s="186" t="s">
        <v>312</v>
      </c>
      <c r="H33" s="186"/>
      <c r="I33" s="186" t="s">
        <v>105</v>
      </c>
      <c r="K33" s="186"/>
      <c r="L33" s="186" t="s">
        <v>58</v>
      </c>
      <c r="M33" s="186">
        <v>100</v>
      </c>
      <c r="N33" s="186"/>
      <c r="O33" s="186"/>
      <c r="P33" s="186"/>
      <c r="Q33" s="186">
        <v>30</v>
      </c>
      <c r="R33" s="186">
        <v>130</v>
      </c>
      <c r="T33" s="186"/>
      <c r="U33" s="186" t="s">
        <v>58</v>
      </c>
      <c r="V33" s="186"/>
      <c r="W33" s="186"/>
      <c r="X33" s="186"/>
      <c r="Y33" s="186"/>
      <c r="Z33" s="186"/>
      <c r="AA33" s="186"/>
      <c r="AB33" s="186"/>
      <c r="AC33" s="186"/>
      <c r="AD33" s="186">
        <v>0</v>
      </c>
      <c r="AE33" s="186">
        <v>0</v>
      </c>
    </row>
    <row r="34" spans="1:31">
      <c r="A34" s="186" t="s">
        <v>113</v>
      </c>
      <c r="B34" s="186" t="s">
        <v>113</v>
      </c>
      <c r="C34" s="186"/>
      <c r="D34" s="186"/>
      <c r="E34" s="186">
        <v>56</v>
      </c>
      <c r="F34" s="188">
        <v>12</v>
      </c>
      <c r="G34" s="186">
        <v>4</v>
      </c>
      <c r="H34" s="186"/>
      <c r="I34" s="186">
        <f>C34*$C$32+D34*$D$32+E34*$E$32+F34*$F$32+G34*$G$32</f>
        <v>496</v>
      </c>
      <c r="K34" s="186"/>
      <c r="L34" s="186" t="s">
        <v>15</v>
      </c>
      <c r="M34" s="186">
        <v>100</v>
      </c>
      <c r="N34" s="186"/>
      <c r="O34" s="186"/>
      <c r="P34" s="186"/>
      <c r="Q34" s="186">
        <v>30</v>
      </c>
      <c r="R34" s="186">
        <v>130</v>
      </c>
      <c r="T34" s="186"/>
      <c r="U34" s="186" t="s">
        <v>15</v>
      </c>
      <c r="V34" s="186"/>
      <c r="W34" s="186"/>
      <c r="X34" s="186"/>
      <c r="Y34" s="186"/>
      <c r="Z34" s="186"/>
      <c r="AA34" s="186"/>
      <c r="AB34" s="186"/>
      <c r="AC34" s="186"/>
      <c r="AD34" s="186">
        <v>0</v>
      </c>
      <c r="AE34" s="186">
        <v>0</v>
      </c>
    </row>
    <row r="35" spans="1:31">
      <c r="A35" s="186" t="s">
        <v>115</v>
      </c>
      <c r="B35" s="186" t="s">
        <v>115</v>
      </c>
      <c r="C35" s="186"/>
      <c r="D35" s="186"/>
      <c r="E35" s="186">
        <v>42</v>
      </c>
      <c r="F35" s="188">
        <v>6</v>
      </c>
      <c r="G35" s="186"/>
      <c r="H35" s="186"/>
      <c r="I35" s="186">
        <f t="shared" ref="I35:I60" si="1">C35*$C$32+D35*$D$32+E35*$E$32+F35*$F$32+G35*$G$32</f>
        <v>312</v>
      </c>
      <c r="K35" s="186"/>
      <c r="L35" s="186" t="s">
        <v>139</v>
      </c>
      <c r="M35" s="186">
        <v>100</v>
      </c>
      <c r="N35" s="186"/>
      <c r="O35" s="186"/>
      <c r="P35" s="186"/>
      <c r="Q35" s="186"/>
      <c r="R35" s="186">
        <v>100</v>
      </c>
      <c r="T35" s="186"/>
      <c r="U35" s="186" t="s">
        <v>139</v>
      </c>
      <c r="V35" s="186"/>
      <c r="W35" s="186"/>
      <c r="X35" s="186"/>
      <c r="Y35" s="186"/>
      <c r="Z35" s="186"/>
      <c r="AA35" s="186"/>
      <c r="AB35" s="186"/>
      <c r="AC35" s="186"/>
      <c r="AD35" s="186">
        <v>0</v>
      </c>
      <c r="AE35" s="186">
        <v>0</v>
      </c>
    </row>
    <row r="36" spans="1:31">
      <c r="A36" s="186"/>
      <c r="B36" s="186"/>
      <c r="C36" s="186"/>
      <c r="D36" s="186"/>
      <c r="E36" s="186"/>
      <c r="F36" s="188"/>
      <c r="G36" s="186"/>
      <c r="H36" s="186"/>
      <c r="I36" s="186">
        <f t="shared" si="1"/>
        <v>0</v>
      </c>
      <c r="K36" s="186"/>
      <c r="L36" s="186" t="s">
        <v>104</v>
      </c>
      <c r="M36" s="186"/>
      <c r="N36" s="186"/>
      <c r="O36" s="186"/>
      <c r="P36" s="186"/>
      <c r="Q36" s="186"/>
      <c r="R36" s="186">
        <v>0</v>
      </c>
      <c r="T36" s="186"/>
      <c r="U36" s="186" t="s">
        <v>104</v>
      </c>
      <c r="V36" s="186"/>
      <c r="W36" s="186"/>
      <c r="X36" s="186"/>
      <c r="Y36" s="186"/>
      <c r="Z36" s="186"/>
      <c r="AA36" s="186"/>
      <c r="AB36" s="186"/>
      <c r="AC36" s="186"/>
      <c r="AD36" s="186">
        <v>0</v>
      </c>
      <c r="AE36" s="186">
        <v>0</v>
      </c>
    </row>
    <row r="37" spans="1:31">
      <c r="A37" s="186" t="s">
        <v>10</v>
      </c>
      <c r="B37" s="186" t="s">
        <v>10</v>
      </c>
      <c r="C37" s="186"/>
      <c r="D37" s="186"/>
      <c r="E37" s="186">
        <v>56</v>
      </c>
      <c r="F37" s="188">
        <v>27</v>
      </c>
      <c r="G37" s="186">
        <v>2</v>
      </c>
      <c r="H37" s="186"/>
      <c r="I37" s="186">
        <f t="shared" si="1"/>
        <v>626</v>
      </c>
      <c r="K37" s="186"/>
      <c r="L37" s="186" t="s">
        <v>109</v>
      </c>
      <c r="M37" s="186"/>
      <c r="N37" s="186"/>
      <c r="O37" s="186"/>
      <c r="P37" s="186"/>
      <c r="Q37" s="186">
        <v>30</v>
      </c>
      <c r="R37" s="186">
        <v>30</v>
      </c>
      <c r="T37" s="186"/>
      <c r="U37" s="186" t="s">
        <v>109</v>
      </c>
      <c r="V37" s="186"/>
      <c r="W37" s="186"/>
      <c r="X37" s="186"/>
      <c r="Y37" s="186"/>
      <c r="Z37" s="186"/>
      <c r="AA37" s="186"/>
      <c r="AB37" s="186"/>
      <c r="AC37" s="186"/>
      <c r="AD37" s="186">
        <v>0</v>
      </c>
      <c r="AE37" s="186">
        <v>0</v>
      </c>
    </row>
    <row r="38" spans="1:31">
      <c r="A38" s="186" t="s">
        <v>70</v>
      </c>
      <c r="B38" s="186" t="s">
        <v>70</v>
      </c>
      <c r="C38" s="186"/>
      <c r="D38" s="186"/>
      <c r="E38" s="186">
        <v>56</v>
      </c>
      <c r="F38" s="188">
        <v>8</v>
      </c>
      <c r="G38" s="186"/>
      <c r="H38" s="186"/>
      <c r="I38" s="186">
        <f t="shared" si="1"/>
        <v>416</v>
      </c>
      <c r="K38" s="186"/>
      <c r="L38" s="186" t="s">
        <v>129</v>
      </c>
      <c r="M38" s="186">
        <v>100</v>
      </c>
      <c r="N38" s="186">
        <v>30</v>
      </c>
      <c r="O38" s="186"/>
      <c r="P38" s="186"/>
      <c r="Q38" s="186">
        <v>30</v>
      </c>
      <c r="R38" s="186">
        <v>160</v>
      </c>
      <c r="T38" s="186"/>
      <c r="U38" s="186" t="s">
        <v>129</v>
      </c>
      <c r="V38" s="186"/>
      <c r="W38" s="186"/>
      <c r="X38" s="186"/>
      <c r="Y38" s="186"/>
      <c r="Z38" s="186"/>
      <c r="AA38" s="186"/>
      <c r="AB38" s="186"/>
      <c r="AC38" s="186"/>
      <c r="AD38" s="186">
        <v>0</v>
      </c>
      <c r="AE38" s="186">
        <v>0</v>
      </c>
    </row>
    <row r="39" spans="1:31">
      <c r="A39" s="186"/>
      <c r="B39" s="186"/>
      <c r="C39" s="186"/>
      <c r="D39" s="186"/>
      <c r="E39" s="186"/>
      <c r="F39" s="188"/>
      <c r="G39" s="186"/>
      <c r="H39" s="186"/>
      <c r="I39" s="186">
        <f t="shared" si="1"/>
        <v>0</v>
      </c>
      <c r="K39" s="186"/>
      <c r="L39" s="186" t="s">
        <v>124</v>
      </c>
      <c r="M39" s="186">
        <v>100</v>
      </c>
      <c r="N39" s="186">
        <v>30</v>
      </c>
      <c r="O39" s="186"/>
      <c r="P39" s="186"/>
      <c r="Q39" s="186">
        <v>30</v>
      </c>
      <c r="R39" s="186">
        <v>160</v>
      </c>
      <c r="T39" s="186"/>
      <c r="U39" s="186" t="s">
        <v>124</v>
      </c>
      <c r="V39" s="186"/>
      <c r="W39" s="186"/>
      <c r="X39" s="186"/>
      <c r="Y39" s="186"/>
      <c r="Z39" s="186"/>
      <c r="AA39" s="186"/>
      <c r="AB39" s="186"/>
      <c r="AC39" s="186"/>
      <c r="AD39" s="186">
        <v>0</v>
      </c>
      <c r="AE39" s="186">
        <v>0</v>
      </c>
    </row>
    <row r="40" spans="1:31">
      <c r="A40" s="186" t="s">
        <v>82</v>
      </c>
      <c r="B40" s="186" t="s">
        <v>82</v>
      </c>
      <c r="C40" s="186">
        <v>122</v>
      </c>
      <c r="D40" s="186"/>
      <c r="E40" s="186">
        <v>28</v>
      </c>
      <c r="F40" s="188">
        <v>4</v>
      </c>
      <c r="G40" s="186"/>
      <c r="H40" s="186"/>
      <c r="I40" s="186">
        <f t="shared" si="1"/>
        <v>574</v>
      </c>
      <c r="K40" s="186"/>
      <c r="L40" s="186" t="s">
        <v>35</v>
      </c>
      <c r="M40" s="186">
        <v>100</v>
      </c>
      <c r="N40" s="186">
        <v>30</v>
      </c>
      <c r="O40" s="186"/>
      <c r="P40" s="186"/>
      <c r="Q40" s="186">
        <v>30</v>
      </c>
      <c r="R40" s="186">
        <v>160</v>
      </c>
      <c r="T40" s="186"/>
      <c r="U40" s="186" t="s">
        <v>35</v>
      </c>
      <c r="V40" s="186"/>
      <c r="W40" s="186"/>
      <c r="X40" s="186"/>
      <c r="Y40" s="186"/>
      <c r="Z40" s="186"/>
      <c r="AA40" s="186"/>
      <c r="AB40" s="186"/>
      <c r="AC40" s="186"/>
      <c r="AD40" s="186">
        <v>0</v>
      </c>
      <c r="AE40" s="186">
        <v>0</v>
      </c>
    </row>
    <row r="41" spans="1:31">
      <c r="A41" s="186" t="s">
        <v>116</v>
      </c>
      <c r="B41" s="186" t="s">
        <v>116</v>
      </c>
      <c r="C41" s="186">
        <v>122</v>
      </c>
      <c r="D41" s="186"/>
      <c r="E41" s="186">
        <v>28</v>
      </c>
      <c r="F41" s="188">
        <v>4</v>
      </c>
      <c r="G41" s="186">
        <v>2</v>
      </c>
      <c r="H41" s="186"/>
      <c r="I41" s="186">
        <f t="shared" si="1"/>
        <v>594</v>
      </c>
      <c r="K41" s="186" t="s">
        <v>313</v>
      </c>
      <c r="L41" s="186" t="s">
        <v>89</v>
      </c>
      <c r="M41" s="186"/>
      <c r="N41" s="186"/>
      <c r="O41" s="186"/>
      <c r="P41" s="186"/>
      <c r="Q41" s="186">
        <v>30</v>
      </c>
      <c r="R41" s="186">
        <v>30</v>
      </c>
      <c r="T41" s="186"/>
      <c r="U41" s="186" t="s">
        <v>89</v>
      </c>
      <c r="V41" s="186">
        <v>15</v>
      </c>
      <c r="W41" s="186"/>
      <c r="X41" s="186"/>
      <c r="Y41" s="186"/>
      <c r="Z41" s="186"/>
      <c r="AA41" s="186"/>
      <c r="AB41" s="186"/>
      <c r="AC41" s="186"/>
      <c r="AD41" s="186">
        <v>15</v>
      </c>
      <c r="AE41" s="186">
        <v>150</v>
      </c>
    </row>
    <row r="42" spans="1:31">
      <c r="A42" s="186" t="s">
        <v>16</v>
      </c>
      <c r="B42" s="186" t="s">
        <v>16</v>
      </c>
      <c r="C42" s="186">
        <v>61</v>
      </c>
      <c r="D42" s="186"/>
      <c r="E42" s="186">
        <v>28</v>
      </c>
      <c r="F42" s="188">
        <v>25</v>
      </c>
      <c r="G42" s="186">
        <v>3</v>
      </c>
      <c r="H42" s="186"/>
      <c r="I42" s="186">
        <f t="shared" si="1"/>
        <v>631</v>
      </c>
      <c r="K42" s="186"/>
      <c r="L42" s="186" t="s">
        <v>90</v>
      </c>
      <c r="M42" s="186"/>
      <c r="N42" s="186"/>
      <c r="O42" s="186"/>
      <c r="P42" s="186"/>
      <c r="Q42" s="186"/>
      <c r="R42" s="186">
        <v>0</v>
      </c>
      <c r="T42" s="186"/>
      <c r="U42" s="186" t="s">
        <v>90</v>
      </c>
      <c r="V42" s="186">
        <v>15</v>
      </c>
      <c r="W42" s="186"/>
      <c r="X42" s="186"/>
      <c r="Y42" s="186"/>
      <c r="Z42" s="186"/>
      <c r="AA42" s="186"/>
      <c r="AB42" s="186"/>
      <c r="AC42" s="186"/>
      <c r="AD42" s="186">
        <v>15</v>
      </c>
      <c r="AE42" s="186">
        <v>150</v>
      </c>
    </row>
    <row r="43" spans="1:31">
      <c r="A43" s="186" t="s">
        <v>17</v>
      </c>
      <c r="B43" s="186" t="s">
        <v>17</v>
      </c>
      <c r="C43" s="186">
        <v>122</v>
      </c>
      <c r="D43" s="186"/>
      <c r="E43" s="186">
        <v>42</v>
      </c>
      <c r="F43" s="188">
        <v>27</v>
      </c>
      <c r="G43" s="186">
        <v>4</v>
      </c>
      <c r="H43" s="186"/>
      <c r="I43" s="186">
        <f t="shared" si="1"/>
        <v>928</v>
      </c>
      <c r="K43" s="186"/>
      <c r="L43" s="186" t="s">
        <v>94</v>
      </c>
      <c r="M43" s="186"/>
      <c r="N43" s="186"/>
      <c r="O43" s="186"/>
      <c r="P43" s="186"/>
      <c r="Q43" s="186"/>
      <c r="R43" s="186">
        <v>0</v>
      </c>
      <c r="T43" s="186"/>
      <c r="U43" s="186" t="s">
        <v>94</v>
      </c>
      <c r="V43" s="186">
        <v>15</v>
      </c>
      <c r="W43" s="186"/>
      <c r="X43" s="186"/>
      <c r="Y43" s="186"/>
      <c r="Z43" s="186"/>
      <c r="AA43" s="186"/>
      <c r="AB43" s="186"/>
      <c r="AC43" s="186"/>
      <c r="AD43" s="186">
        <v>15</v>
      </c>
      <c r="AE43" s="186">
        <v>150</v>
      </c>
    </row>
    <row r="44" spans="1:31">
      <c r="A44" s="186" t="s">
        <v>12</v>
      </c>
      <c r="B44" s="186" t="s">
        <v>12</v>
      </c>
      <c r="C44" s="186"/>
      <c r="D44" s="186">
        <v>140</v>
      </c>
      <c r="E44" s="186">
        <v>70</v>
      </c>
      <c r="F44" s="188">
        <v>25</v>
      </c>
      <c r="G44" s="186">
        <v>5</v>
      </c>
      <c r="H44" s="186"/>
      <c r="I44" s="186">
        <f t="shared" si="1"/>
        <v>1280</v>
      </c>
      <c r="K44" s="186"/>
      <c r="L44" s="186" t="s">
        <v>96</v>
      </c>
      <c r="M44" s="186"/>
      <c r="N44" s="186">
        <v>50</v>
      </c>
      <c r="O44" s="186"/>
      <c r="P44" s="186"/>
      <c r="Q44" s="186"/>
      <c r="R44" s="186">
        <v>50</v>
      </c>
      <c r="T44" s="186"/>
      <c r="U44" s="186" t="s">
        <v>39</v>
      </c>
      <c r="V44" s="186"/>
      <c r="W44" s="186"/>
      <c r="X44" s="186"/>
      <c r="Y44" s="186"/>
      <c r="Z44" s="186"/>
      <c r="AA44" s="186"/>
      <c r="AB44" s="186"/>
      <c r="AC44" s="186"/>
      <c r="AD44" s="186"/>
      <c r="AE44" s="186">
        <v>8890</v>
      </c>
    </row>
    <row r="45" spans="1:18">
      <c r="A45" s="186" t="s">
        <v>118</v>
      </c>
      <c r="B45" s="186" t="s">
        <v>118</v>
      </c>
      <c r="C45" s="186"/>
      <c r="D45" s="186">
        <v>140</v>
      </c>
      <c r="E45" s="186">
        <v>56</v>
      </c>
      <c r="F45" s="188">
        <v>12</v>
      </c>
      <c r="G45" s="186">
        <v>2</v>
      </c>
      <c r="H45" s="186"/>
      <c r="I45" s="186">
        <f t="shared" si="1"/>
        <v>1036</v>
      </c>
      <c r="K45" s="186"/>
      <c r="L45" s="186" t="s">
        <v>21</v>
      </c>
      <c r="M45" s="186"/>
      <c r="N45" s="186">
        <v>50</v>
      </c>
      <c r="O45" s="186"/>
      <c r="P45" s="186"/>
      <c r="Q45" s="186"/>
      <c r="R45" s="186">
        <v>50</v>
      </c>
    </row>
    <row r="46" spans="1:18">
      <c r="A46" s="186" t="s">
        <v>13</v>
      </c>
      <c r="B46" s="186" t="s">
        <v>13</v>
      </c>
      <c r="C46" s="186"/>
      <c r="D46" s="186">
        <v>140</v>
      </c>
      <c r="E46" s="186">
        <v>70</v>
      </c>
      <c r="F46" s="188">
        <v>24</v>
      </c>
      <c r="G46" s="186">
        <v>3</v>
      </c>
      <c r="H46" s="186"/>
      <c r="I46" s="186">
        <f t="shared" si="1"/>
        <v>1250</v>
      </c>
      <c r="K46" s="186"/>
      <c r="L46" s="186"/>
      <c r="M46" s="186"/>
      <c r="N46" s="186"/>
      <c r="O46" s="186"/>
      <c r="P46" s="186"/>
      <c r="Q46" s="186"/>
      <c r="R46" s="186">
        <v>5280</v>
      </c>
    </row>
    <row r="47" spans="1:9">
      <c r="A47" s="186" t="s">
        <v>35</v>
      </c>
      <c r="B47" s="186" t="s">
        <v>35</v>
      </c>
      <c r="C47" s="186"/>
      <c r="D47" s="186">
        <v>70</v>
      </c>
      <c r="E47" s="186">
        <v>28</v>
      </c>
      <c r="F47" s="188">
        <v>10</v>
      </c>
      <c r="G47" s="186">
        <v>2</v>
      </c>
      <c r="H47" s="186"/>
      <c r="I47" s="186">
        <f t="shared" si="1"/>
        <v>568</v>
      </c>
    </row>
    <row r="48" spans="1:9">
      <c r="A48" s="186"/>
      <c r="B48" s="186"/>
      <c r="C48" s="186"/>
      <c r="D48" s="186"/>
      <c r="E48" s="186"/>
      <c r="F48" s="188"/>
      <c r="G48" s="186"/>
      <c r="H48" s="186"/>
      <c r="I48" s="186">
        <f t="shared" si="1"/>
        <v>0</v>
      </c>
    </row>
    <row r="49" spans="1:9">
      <c r="A49" s="186" t="s">
        <v>121</v>
      </c>
      <c r="B49" s="186" t="s">
        <v>121</v>
      </c>
      <c r="C49" s="186">
        <v>128</v>
      </c>
      <c r="D49" s="186">
        <v>84</v>
      </c>
      <c r="E49" s="186">
        <v>56</v>
      </c>
      <c r="F49" s="188">
        <v>11</v>
      </c>
      <c r="G49" s="186">
        <v>2</v>
      </c>
      <c r="H49" s="186"/>
      <c r="I49" s="186">
        <f t="shared" si="1"/>
        <v>1186</v>
      </c>
    </row>
    <row r="50" spans="1:21">
      <c r="A50" s="186" t="s">
        <v>85</v>
      </c>
      <c r="B50" s="186" t="s">
        <v>85</v>
      </c>
      <c r="C50" s="186">
        <v>64</v>
      </c>
      <c r="D50" s="186">
        <v>42</v>
      </c>
      <c r="E50" s="186">
        <v>28</v>
      </c>
      <c r="F50" s="188">
        <v>11</v>
      </c>
      <c r="G50" s="186">
        <v>2</v>
      </c>
      <c r="H50" s="186"/>
      <c r="I50" s="186">
        <f t="shared" si="1"/>
        <v>658</v>
      </c>
      <c r="K50" s="176" t="s">
        <v>314</v>
      </c>
      <c r="U50" s="186" t="s">
        <v>315</v>
      </c>
    </row>
    <row r="51" spans="1:31">
      <c r="A51" s="186" t="s">
        <v>88</v>
      </c>
      <c r="B51" s="186" t="s">
        <v>88</v>
      </c>
      <c r="C51" s="186">
        <v>64</v>
      </c>
      <c r="D51" s="186">
        <v>42</v>
      </c>
      <c r="E51" s="186">
        <v>28</v>
      </c>
      <c r="F51" s="188">
        <v>11</v>
      </c>
      <c r="G51" s="186">
        <v>2</v>
      </c>
      <c r="H51" s="186"/>
      <c r="I51" s="186">
        <f t="shared" si="1"/>
        <v>658</v>
      </c>
      <c r="K51" s="186"/>
      <c r="L51" s="186" t="s">
        <v>268</v>
      </c>
      <c r="M51" s="186">
        <v>3</v>
      </c>
      <c r="N51" s="186">
        <v>4</v>
      </c>
      <c r="O51" s="186">
        <v>4</v>
      </c>
      <c r="P51" s="186">
        <v>6</v>
      </c>
      <c r="Q51" s="186">
        <v>6</v>
      </c>
      <c r="R51" s="186"/>
      <c r="U51" s="194" t="s">
        <v>316</v>
      </c>
      <c r="V51" s="195"/>
      <c r="W51" s="194"/>
      <c r="X51" s="194"/>
      <c r="Y51" s="194"/>
      <c r="Z51" s="194"/>
      <c r="AA51" s="194"/>
      <c r="AB51" s="194"/>
      <c r="AC51" s="194"/>
      <c r="AD51" s="195"/>
      <c r="AE51" s="195"/>
    </row>
    <row r="52" spans="1:24">
      <c r="A52" s="186" t="s">
        <v>79</v>
      </c>
      <c r="B52" s="186" t="s">
        <v>79</v>
      </c>
      <c r="C52" s="186">
        <v>64</v>
      </c>
      <c r="D52" s="186">
        <v>42</v>
      </c>
      <c r="E52" s="186">
        <v>28</v>
      </c>
      <c r="F52" s="188">
        <v>12</v>
      </c>
      <c r="G52" s="186">
        <v>3</v>
      </c>
      <c r="H52" s="186"/>
      <c r="I52" s="186">
        <f t="shared" si="1"/>
        <v>678</v>
      </c>
      <c r="K52" s="186" t="s">
        <v>47</v>
      </c>
      <c r="L52" s="186" t="s">
        <v>48</v>
      </c>
      <c r="M52" s="186" t="s">
        <v>317</v>
      </c>
      <c r="N52" s="186" t="s">
        <v>318</v>
      </c>
      <c r="O52" s="186" t="s">
        <v>319</v>
      </c>
      <c r="P52" s="186" t="s">
        <v>320</v>
      </c>
      <c r="Q52" s="186" t="s">
        <v>321</v>
      </c>
      <c r="R52" s="186" t="s">
        <v>105</v>
      </c>
      <c r="U52" s="4" t="s">
        <v>48</v>
      </c>
      <c r="V52" s="4" t="s">
        <v>322</v>
      </c>
      <c r="W52" s="146" t="s">
        <v>323</v>
      </c>
      <c r="X52" s="146" t="s">
        <v>6</v>
      </c>
    </row>
    <row r="53" spans="1:24">
      <c r="A53" s="186" t="s">
        <v>120</v>
      </c>
      <c r="B53" s="186" t="s">
        <v>120</v>
      </c>
      <c r="C53" s="186">
        <v>64</v>
      </c>
      <c r="D53" s="186">
        <v>42</v>
      </c>
      <c r="E53" s="186">
        <v>28</v>
      </c>
      <c r="F53" s="188">
        <v>11</v>
      </c>
      <c r="G53" s="186">
        <v>2</v>
      </c>
      <c r="H53" s="186"/>
      <c r="I53" s="186">
        <f t="shared" si="1"/>
        <v>658</v>
      </c>
      <c r="K53" s="186" t="s">
        <v>54</v>
      </c>
      <c r="L53" s="186" t="s">
        <v>95</v>
      </c>
      <c r="M53" s="186"/>
      <c r="N53" s="186"/>
      <c r="O53" s="186"/>
      <c r="P53" s="186">
        <v>88</v>
      </c>
      <c r="Q53" s="186">
        <v>105.6</v>
      </c>
      <c r="R53" s="186">
        <v>1161.6</v>
      </c>
      <c r="U53" s="3" t="s">
        <v>95</v>
      </c>
      <c r="V53" s="4">
        <v>18</v>
      </c>
      <c r="W53" s="196">
        <v>6</v>
      </c>
      <c r="X53" s="4">
        <f t="shared" ref="X53:X78" si="2">W53*V53</f>
        <v>108</v>
      </c>
    </row>
    <row r="54" spans="1:24">
      <c r="A54" s="186" t="s">
        <v>124</v>
      </c>
      <c r="B54" s="186" t="s">
        <v>124</v>
      </c>
      <c r="C54" s="186">
        <v>64</v>
      </c>
      <c r="D54" s="186">
        <v>42</v>
      </c>
      <c r="E54" s="186">
        <v>28</v>
      </c>
      <c r="F54" s="188">
        <v>7</v>
      </c>
      <c r="G54" s="186">
        <v>2</v>
      </c>
      <c r="H54" s="186"/>
      <c r="I54" s="186">
        <f t="shared" si="1"/>
        <v>618</v>
      </c>
      <c r="K54" s="186"/>
      <c r="L54" s="186" t="s">
        <v>44</v>
      </c>
      <c r="M54" s="186"/>
      <c r="N54" s="186"/>
      <c r="O54" s="186"/>
      <c r="P54" s="186">
        <v>66</v>
      </c>
      <c r="Q54" s="186">
        <v>79.2</v>
      </c>
      <c r="R54" s="186">
        <v>871.2</v>
      </c>
      <c r="U54" s="3" t="s">
        <v>44</v>
      </c>
      <c r="V54" s="4">
        <v>27</v>
      </c>
      <c r="W54" s="196">
        <v>6</v>
      </c>
      <c r="X54" s="4">
        <f t="shared" si="2"/>
        <v>162</v>
      </c>
    </row>
    <row r="55" spans="1:24">
      <c r="A55" s="186" t="s">
        <v>7</v>
      </c>
      <c r="B55" s="186" t="s">
        <v>7</v>
      </c>
      <c r="C55" s="186"/>
      <c r="D55" s="186">
        <v>56</v>
      </c>
      <c r="E55" s="186">
        <v>70</v>
      </c>
      <c r="F55" s="188">
        <v>33</v>
      </c>
      <c r="G55" s="186">
        <v>5</v>
      </c>
      <c r="H55" s="186"/>
      <c r="I55" s="186">
        <f t="shared" si="1"/>
        <v>1024</v>
      </c>
      <c r="K55" s="186" t="s">
        <v>60</v>
      </c>
      <c r="L55" s="186" t="s">
        <v>75</v>
      </c>
      <c r="M55" s="186"/>
      <c r="N55" s="186"/>
      <c r="O55" s="186"/>
      <c r="P55" s="186">
        <v>88</v>
      </c>
      <c r="Q55" s="186">
        <v>105.6</v>
      </c>
      <c r="R55" s="186">
        <v>1161.6</v>
      </c>
      <c r="U55" s="3" t="s">
        <v>75</v>
      </c>
      <c r="V55" s="4">
        <v>27</v>
      </c>
      <c r="W55" s="196">
        <v>6</v>
      </c>
      <c r="X55" s="4">
        <f t="shared" si="2"/>
        <v>162</v>
      </c>
    </row>
    <row r="56" spans="1:24">
      <c r="A56" s="186" t="s">
        <v>14</v>
      </c>
      <c r="B56" s="186" t="s">
        <v>14</v>
      </c>
      <c r="C56" s="186"/>
      <c r="D56" s="186">
        <v>40</v>
      </c>
      <c r="E56" s="186">
        <v>40</v>
      </c>
      <c r="F56" s="188">
        <v>8</v>
      </c>
      <c r="G56" s="186">
        <v>2</v>
      </c>
      <c r="H56" s="186"/>
      <c r="I56" s="186">
        <f t="shared" si="1"/>
        <v>500</v>
      </c>
      <c r="K56" s="186"/>
      <c r="L56" s="186" t="s">
        <v>9</v>
      </c>
      <c r="M56" s="186"/>
      <c r="N56" s="186"/>
      <c r="O56" s="186"/>
      <c r="P56" s="186">
        <v>66</v>
      </c>
      <c r="Q56" s="186">
        <v>79.2</v>
      </c>
      <c r="R56" s="186">
        <v>871.2</v>
      </c>
      <c r="U56" s="3" t="s">
        <v>9</v>
      </c>
      <c r="V56" s="4">
        <v>18</v>
      </c>
      <c r="W56" s="196">
        <v>6</v>
      </c>
      <c r="X56" s="4">
        <f t="shared" si="2"/>
        <v>108</v>
      </c>
    </row>
    <row r="57" spans="1:24">
      <c r="A57" s="186" t="s">
        <v>23</v>
      </c>
      <c r="B57" s="186" t="s">
        <v>23</v>
      </c>
      <c r="C57" s="186"/>
      <c r="D57" s="186">
        <v>28</v>
      </c>
      <c r="E57" s="186">
        <v>28</v>
      </c>
      <c r="F57" s="188">
        <v>9</v>
      </c>
      <c r="G57" s="186">
        <v>3</v>
      </c>
      <c r="H57" s="186"/>
      <c r="I57" s="186">
        <f t="shared" si="1"/>
        <v>400</v>
      </c>
      <c r="K57" s="186" t="s">
        <v>65</v>
      </c>
      <c r="L57" s="186" t="s">
        <v>91</v>
      </c>
      <c r="M57" s="186">
        <v>168</v>
      </c>
      <c r="N57" s="186"/>
      <c r="O57" s="186"/>
      <c r="P57" s="186">
        <v>44</v>
      </c>
      <c r="Q57" s="186">
        <v>52.8</v>
      </c>
      <c r="R57" s="186">
        <v>1084.8</v>
      </c>
      <c r="U57" s="3" t="s">
        <v>91</v>
      </c>
      <c r="V57" s="4">
        <v>18</v>
      </c>
      <c r="W57" s="196">
        <v>6</v>
      </c>
      <c r="X57" s="4">
        <f t="shared" si="2"/>
        <v>108</v>
      </c>
    </row>
    <row r="58" spans="1:24">
      <c r="A58" s="186" t="s">
        <v>29</v>
      </c>
      <c r="B58" s="186" t="s">
        <v>29</v>
      </c>
      <c r="C58" s="186"/>
      <c r="D58" s="186">
        <v>16</v>
      </c>
      <c r="E58" s="186">
        <v>16</v>
      </c>
      <c r="F58" s="188">
        <v>4</v>
      </c>
      <c r="G58" s="186">
        <v>2</v>
      </c>
      <c r="H58" s="186"/>
      <c r="I58" s="186">
        <f t="shared" si="1"/>
        <v>220</v>
      </c>
      <c r="K58" s="186"/>
      <c r="L58" s="186" t="s">
        <v>99</v>
      </c>
      <c r="M58" s="186">
        <v>168</v>
      </c>
      <c r="N58" s="186"/>
      <c r="O58" s="186"/>
      <c r="P58" s="186">
        <v>44</v>
      </c>
      <c r="Q58" s="186">
        <v>52.8</v>
      </c>
      <c r="R58" s="186">
        <v>1084.8</v>
      </c>
      <c r="U58" s="3" t="s">
        <v>99</v>
      </c>
      <c r="V58" s="4">
        <v>18</v>
      </c>
      <c r="W58" s="196">
        <v>6</v>
      </c>
      <c r="X58" s="4">
        <f t="shared" si="2"/>
        <v>108</v>
      </c>
    </row>
    <row r="59" spans="1:24">
      <c r="A59" s="186" t="s">
        <v>30</v>
      </c>
      <c r="B59" s="186" t="s">
        <v>30</v>
      </c>
      <c r="C59" s="186"/>
      <c r="D59" s="186">
        <v>56</v>
      </c>
      <c r="E59" s="186">
        <v>56</v>
      </c>
      <c r="F59" s="188">
        <v>8</v>
      </c>
      <c r="G59" s="186">
        <v>2</v>
      </c>
      <c r="H59" s="186"/>
      <c r="I59" s="186">
        <f t="shared" si="1"/>
        <v>660</v>
      </c>
      <c r="K59" s="186"/>
      <c r="L59" s="186" t="s">
        <v>101</v>
      </c>
      <c r="M59" s="186">
        <v>168</v>
      </c>
      <c r="N59" s="186"/>
      <c r="O59" s="186"/>
      <c r="P59" s="186">
        <v>44</v>
      </c>
      <c r="Q59" s="186">
        <v>52.8</v>
      </c>
      <c r="R59" s="186">
        <v>1084.8</v>
      </c>
      <c r="U59" s="3" t="s">
        <v>101</v>
      </c>
      <c r="V59" s="4">
        <v>36</v>
      </c>
      <c r="W59" s="196">
        <v>6</v>
      </c>
      <c r="X59" s="4">
        <f t="shared" si="2"/>
        <v>216</v>
      </c>
    </row>
    <row r="60" spans="1:24">
      <c r="A60" s="189" t="s">
        <v>15</v>
      </c>
      <c r="B60" s="189" t="s">
        <v>15</v>
      </c>
      <c r="C60" s="189"/>
      <c r="D60" s="189"/>
      <c r="E60" s="189">
        <v>14</v>
      </c>
      <c r="F60" s="190">
        <v>20</v>
      </c>
      <c r="G60" s="189"/>
      <c r="H60" s="189"/>
      <c r="I60" s="186">
        <f t="shared" si="1"/>
        <v>284</v>
      </c>
      <c r="K60" s="186"/>
      <c r="L60" s="186" t="s">
        <v>46</v>
      </c>
      <c r="M60" s="186">
        <v>84</v>
      </c>
      <c r="N60" s="186"/>
      <c r="O60" s="186"/>
      <c r="P60" s="186">
        <v>22</v>
      </c>
      <c r="Q60" s="186">
        <v>26.4</v>
      </c>
      <c r="R60" s="186">
        <v>542.4</v>
      </c>
      <c r="U60" s="3" t="s">
        <v>46</v>
      </c>
      <c r="V60" s="4"/>
      <c r="W60" s="196">
        <v>6</v>
      </c>
      <c r="X60" s="4">
        <f t="shared" si="2"/>
        <v>0</v>
      </c>
    </row>
    <row r="61" spans="1:24">
      <c r="A61" s="186"/>
      <c r="B61" s="186"/>
      <c r="C61" s="186"/>
      <c r="D61" s="186"/>
      <c r="E61" s="186"/>
      <c r="F61" s="186"/>
      <c r="G61" s="186"/>
      <c r="H61" s="186"/>
      <c r="I61" s="186">
        <f>SUM(I34:I60)</f>
        <v>16255</v>
      </c>
      <c r="K61" s="186" t="s">
        <v>76</v>
      </c>
      <c r="L61" s="186" t="s">
        <v>107</v>
      </c>
      <c r="M61" s="186"/>
      <c r="N61" s="186">
        <v>88</v>
      </c>
      <c r="O61" s="186">
        <v>105.6</v>
      </c>
      <c r="P61" s="186">
        <v>44</v>
      </c>
      <c r="Q61" s="186">
        <v>52.8</v>
      </c>
      <c r="R61" s="186">
        <v>1355.2</v>
      </c>
      <c r="U61" s="3" t="s">
        <v>107</v>
      </c>
      <c r="V61" s="4">
        <v>18</v>
      </c>
      <c r="W61" s="196">
        <v>6</v>
      </c>
      <c r="X61" s="4">
        <f t="shared" si="2"/>
        <v>108</v>
      </c>
    </row>
    <row r="62" spans="11:24">
      <c r="K62" s="186"/>
      <c r="L62" s="186" t="s">
        <v>19</v>
      </c>
      <c r="M62" s="186"/>
      <c r="N62" s="186">
        <v>168</v>
      </c>
      <c r="O62" s="186">
        <v>201.6</v>
      </c>
      <c r="P62" s="186">
        <v>88</v>
      </c>
      <c r="Q62" s="186">
        <v>105.6</v>
      </c>
      <c r="R62" s="186">
        <v>2640</v>
      </c>
      <c r="U62" s="3" t="s">
        <v>19</v>
      </c>
      <c r="V62" s="4">
        <v>54</v>
      </c>
      <c r="W62" s="196">
        <v>6</v>
      </c>
      <c r="X62" s="4">
        <f t="shared" si="2"/>
        <v>324</v>
      </c>
    </row>
    <row r="63" spans="1:24">
      <c r="A63" s="176" t="s">
        <v>282</v>
      </c>
      <c r="K63" s="186"/>
      <c r="L63" s="186" t="s">
        <v>127</v>
      </c>
      <c r="M63" s="186"/>
      <c r="N63" s="186">
        <v>88</v>
      </c>
      <c r="O63" s="186">
        <v>105.6</v>
      </c>
      <c r="P63" s="186">
        <v>44</v>
      </c>
      <c r="Q63" s="186">
        <v>52.8</v>
      </c>
      <c r="R63" s="186">
        <v>1355.2</v>
      </c>
      <c r="U63" s="3" t="s">
        <v>127</v>
      </c>
      <c r="V63" s="4"/>
      <c r="W63" s="196">
        <v>6</v>
      </c>
      <c r="X63" s="4">
        <f t="shared" si="2"/>
        <v>0</v>
      </c>
    </row>
    <row r="64" spans="1:24">
      <c r="A64" s="186" t="s">
        <v>3</v>
      </c>
      <c r="B64" s="186" t="s">
        <v>291</v>
      </c>
      <c r="C64" s="186" t="s">
        <v>314</v>
      </c>
      <c r="D64" s="186" t="s">
        <v>324</v>
      </c>
      <c r="E64" s="186" t="s">
        <v>315</v>
      </c>
      <c r="F64" s="186"/>
      <c r="G64" s="186"/>
      <c r="H64" s="186"/>
      <c r="I64" s="186" t="s">
        <v>105</v>
      </c>
      <c r="K64" s="186"/>
      <c r="L64" s="186" t="s">
        <v>102</v>
      </c>
      <c r="M64" s="186"/>
      <c r="N64" s="186">
        <v>168</v>
      </c>
      <c r="O64" s="186">
        <v>201.6</v>
      </c>
      <c r="P64" s="186">
        <v>88</v>
      </c>
      <c r="Q64" s="186">
        <v>105.6</v>
      </c>
      <c r="R64" s="186">
        <v>2640</v>
      </c>
      <c r="U64" s="3" t="s">
        <v>102</v>
      </c>
      <c r="V64" s="4">
        <v>36</v>
      </c>
      <c r="W64" s="196">
        <v>6</v>
      </c>
      <c r="X64" s="4">
        <f t="shared" si="2"/>
        <v>216</v>
      </c>
    </row>
    <row r="65" spans="1:24">
      <c r="A65" s="186" t="s">
        <v>95</v>
      </c>
      <c r="B65" s="186">
        <v>180</v>
      </c>
      <c r="C65" s="186">
        <v>1161.6</v>
      </c>
      <c r="D65" s="186">
        <v>570</v>
      </c>
      <c r="E65" s="186">
        <f>SUMIF($U$52:$U$78,A65,$X$52:$X$78)</f>
        <v>108</v>
      </c>
      <c r="F65" s="186"/>
      <c r="G65" s="186"/>
      <c r="H65" s="186"/>
      <c r="I65" s="186">
        <f>SUM(B65:E65)</f>
        <v>2019.6</v>
      </c>
      <c r="K65" s="186"/>
      <c r="L65" s="186" t="s">
        <v>62</v>
      </c>
      <c r="M65" s="186"/>
      <c r="N65" s="186">
        <v>88</v>
      </c>
      <c r="O65" s="186">
        <v>105.6</v>
      </c>
      <c r="P65" s="186">
        <v>44</v>
      </c>
      <c r="Q65" s="186">
        <v>52.8</v>
      </c>
      <c r="R65" s="186">
        <v>1355.2</v>
      </c>
      <c r="U65" s="3" t="s">
        <v>62</v>
      </c>
      <c r="V65" s="4">
        <v>18</v>
      </c>
      <c r="W65" s="196">
        <v>6</v>
      </c>
      <c r="X65" s="4">
        <f t="shared" si="2"/>
        <v>108</v>
      </c>
    </row>
    <row r="66" spans="1:24">
      <c r="A66" s="186" t="s">
        <v>44</v>
      </c>
      <c r="B66" s="186">
        <v>150</v>
      </c>
      <c r="C66" s="186">
        <v>871.2</v>
      </c>
      <c r="D66" s="186">
        <v>430</v>
      </c>
      <c r="E66" s="186">
        <f t="shared" ref="E66:E107" si="3">SUMIF($U$52:$U$78,A66,$X$52:$X$78)</f>
        <v>162</v>
      </c>
      <c r="F66" s="186"/>
      <c r="G66" s="186"/>
      <c r="H66" s="186"/>
      <c r="I66" s="186">
        <f t="shared" ref="I66:I106" si="4">SUM(B66:E66)</f>
        <v>1613.2</v>
      </c>
      <c r="K66" s="186" t="s">
        <v>86</v>
      </c>
      <c r="L66" s="186" t="s">
        <v>123</v>
      </c>
      <c r="M66" s="186">
        <v>168</v>
      </c>
      <c r="N66" s="186"/>
      <c r="O66" s="186"/>
      <c r="P66" s="186">
        <v>88</v>
      </c>
      <c r="Q66" s="186">
        <v>105.6</v>
      </c>
      <c r="R66" s="186">
        <v>1665.6</v>
      </c>
      <c r="U66" s="3" t="s">
        <v>123</v>
      </c>
      <c r="V66" s="4">
        <v>18</v>
      </c>
      <c r="W66" s="196">
        <v>6</v>
      </c>
      <c r="X66" s="4">
        <f t="shared" si="2"/>
        <v>108</v>
      </c>
    </row>
    <row r="67" spans="1:24">
      <c r="A67" s="186" t="s">
        <v>75</v>
      </c>
      <c r="B67" s="186">
        <v>180</v>
      </c>
      <c r="C67" s="186">
        <v>1161.6</v>
      </c>
      <c r="D67" s="186">
        <v>570</v>
      </c>
      <c r="E67" s="186">
        <f t="shared" si="3"/>
        <v>162</v>
      </c>
      <c r="F67" s="186"/>
      <c r="G67" s="186"/>
      <c r="H67" s="186"/>
      <c r="I67" s="186">
        <f t="shared" si="4"/>
        <v>2073.6</v>
      </c>
      <c r="K67" s="186"/>
      <c r="L67" s="186" t="s">
        <v>11</v>
      </c>
      <c r="M67" s="186">
        <v>168</v>
      </c>
      <c r="N67" s="186"/>
      <c r="O67" s="186"/>
      <c r="P67" s="186">
        <v>88</v>
      </c>
      <c r="Q67" s="186">
        <v>105.6</v>
      </c>
      <c r="R67" s="186">
        <v>1665.6</v>
      </c>
      <c r="U67" s="3" t="s">
        <v>11</v>
      </c>
      <c r="V67" s="4">
        <v>18</v>
      </c>
      <c r="W67" s="196">
        <v>6</v>
      </c>
      <c r="X67" s="4">
        <f t="shared" si="2"/>
        <v>108</v>
      </c>
    </row>
    <row r="68" spans="1:24">
      <c r="A68" s="186" t="s">
        <v>9</v>
      </c>
      <c r="B68" s="186">
        <v>180</v>
      </c>
      <c r="C68" s="186">
        <v>871.2</v>
      </c>
      <c r="D68" s="186">
        <v>920</v>
      </c>
      <c r="E68" s="186">
        <f t="shared" si="3"/>
        <v>108</v>
      </c>
      <c r="F68" s="186"/>
      <c r="G68" s="186"/>
      <c r="H68" s="186"/>
      <c r="I68" s="186">
        <f t="shared" si="4"/>
        <v>2079.2</v>
      </c>
      <c r="K68" s="186"/>
      <c r="L68" s="186" t="s">
        <v>138</v>
      </c>
      <c r="M68" s="186">
        <v>168</v>
      </c>
      <c r="N68" s="186"/>
      <c r="O68" s="186"/>
      <c r="P68" s="186">
        <v>88</v>
      </c>
      <c r="Q68" s="186">
        <v>105.6</v>
      </c>
      <c r="R68" s="186">
        <v>1665.6</v>
      </c>
      <c r="U68" s="3" t="s">
        <v>138</v>
      </c>
      <c r="V68" s="4">
        <v>36</v>
      </c>
      <c r="W68" s="196">
        <v>6</v>
      </c>
      <c r="X68" s="4">
        <f t="shared" si="2"/>
        <v>216</v>
      </c>
    </row>
    <row r="69" spans="1:24">
      <c r="A69" s="186" t="s">
        <v>91</v>
      </c>
      <c r="B69" s="186">
        <v>130</v>
      </c>
      <c r="C69" s="186">
        <v>1084.8</v>
      </c>
      <c r="D69" s="186">
        <v>120</v>
      </c>
      <c r="E69" s="186">
        <f t="shared" si="3"/>
        <v>108</v>
      </c>
      <c r="F69" s="186"/>
      <c r="G69" s="186"/>
      <c r="H69" s="186"/>
      <c r="I69" s="186">
        <f t="shared" si="4"/>
        <v>1442.8</v>
      </c>
      <c r="K69" s="186"/>
      <c r="L69" s="186" t="s">
        <v>114</v>
      </c>
      <c r="M69" s="186">
        <v>84</v>
      </c>
      <c r="N69" s="186"/>
      <c r="O69" s="186"/>
      <c r="P69" s="186">
        <v>44</v>
      </c>
      <c r="Q69" s="186">
        <v>52.8</v>
      </c>
      <c r="R69" s="186">
        <v>832.8</v>
      </c>
      <c r="U69" s="3" t="s">
        <v>114</v>
      </c>
      <c r="V69" s="4"/>
      <c r="W69" s="196">
        <v>6</v>
      </c>
      <c r="X69" s="4">
        <f t="shared" si="2"/>
        <v>0</v>
      </c>
    </row>
    <row r="70" spans="1:24">
      <c r="A70" s="186" t="s">
        <v>99</v>
      </c>
      <c r="B70" s="186">
        <v>150</v>
      </c>
      <c r="C70" s="186">
        <v>1084.8</v>
      </c>
      <c r="D70" s="186">
        <v>120</v>
      </c>
      <c r="E70" s="186">
        <f t="shared" si="3"/>
        <v>108</v>
      </c>
      <c r="F70" s="186"/>
      <c r="G70" s="186"/>
      <c r="H70" s="186"/>
      <c r="I70" s="186">
        <f t="shared" si="4"/>
        <v>1462.8</v>
      </c>
      <c r="K70" s="186" t="s">
        <v>125</v>
      </c>
      <c r="L70" s="186" t="s">
        <v>18</v>
      </c>
      <c r="M70" s="186"/>
      <c r="N70" s="186">
        <v>56</v>
      </c>
      <c r="O70" s="186">
        <v>67.2</v>
      </c>
      <c r="P70" s="186">
        <v>88</v>
      </c>
      <c r="Q70" s="186">
        <v>105.6</v>
      </c>
      <c r="R70" s="186">
        <v>1654.4</v>
      </c>
      <c r="U70" s="3" t="s">
        <v>18</v>
      </c>
      <c r="V70" s="4"/>
      <c r="W70" s="196">
        <v>6</v>
      </c>
      <c r="X70" s="4">
        <f t="shared" si="2"/>
        <v>0</v>
      </c>
    </row>
    <row r="71" spans="1:24">
      <c r="A71" s="186" t="s">
        <v>101</v>
      </c>
      <c r="B71" s="186">
        <v>180</v>
      </c>
      <c r="C71" s="186">
        <v>1084.8</v>
      </c>
      <c r="D71" s="186">
        <v>170</v>
      </c>
      <c r="E71" s="186">
        <f t="shared" si="3"/>
        <v>216</v>
      </c>
      <c r="F71" s="186"/>
      <c r="G71" s="186"/>
      <c r="H71" s="186"/>
      <c r="I71" s="186">
        <f t="shared" si="4"/>
        <v>1650.8</v>
      </c>
      <c r="K71" s="186"/>
      <c r="L71" s="186" t="s">
        <v>22</v>
      </c>
      <c r="M71" s="186"/>
      <c r="N71" s="186">
        <v>56</v>
      </c>
      <c r="O71" s="186">
        <v>67.2</v>
      </c>
      <c r="P71" s="186">
        <v>88</v>
      </c>
      <c r="Q71" s="186">
        <v>105.6</v>
      </c>
      <c r="R71" s="186">
        <v>1654.4</v>
      </c>
      <c r="U71" s="3" t="s">
        <v>22</v>
      </c>
      <c r="V71" s="4">
        <v>36</v>
      </c>
      <c r="W71" s="196">
        <v>6</v>
      </c>
      <c r="X71" s="4">
        <f t="shared" si="2"/>
        <v>216</v>
      </c>
    </row>
    <row r="72" spans="1:24">
      <c r="A72" s="186" t="s">
        <v>46</v>
      </c>
      <c r="B72" s="186">
        <v>130</v>
      </c>
      <c r="C72" s="186">
        <v>542.4</v>
      </c>
      <c r="D72" s="186">
        <v>90</v>
      </c>
      <c r="E72" s="186">
        <f t="shared" si="3"/>
        <v>0</v>
      </c>
      <c r="F72" s="186"/>
      <c r="G72" s="186"/>
      <c r="H72" s="186"/>
      <c r="I72" s="186">
        <f t="shared" si="4"/>
        <v>762.4</v>
      </c>
      <c r="K72" s="186"/>
      <c r="L72" s="186" t="s">
        <v>20</v>
      </c>
      <c r="M72" s="186"/>
      <c r="N72" s="186">
        <v>56</v>
      </c>
      <c r="O72" s="186">
        <v>67.2</v>
      </c>
      <c r="P72" s="186">
        <v>88</v>
      </c>
      <c r="Q72" s="186">
        <v>105.6</v>
      </c>
      <c r="R72" s="186">
        <v>1654.4</v>
      </c>
      <c r="U72" s="3" t="s">
        <v>20</v>
      </c>
      <c r="V72" s="4">
        <v>54</v>
      </c>
      <c r="W72" s="196">
        <v>6</v>
      </c>
      <c r="X72" s="4">
        <f t="shared" si="2"/>
        <v>324</v>
      </c>
    </row>
    <row r="73" spans="1:24">
      <c r="A73" s="186" t="s">
        <v>107</v>
      </c>
      <c r="B73" s="186">
        <v>130</v>
      </c>
      <c r="C73" s="186">
        <v>1355.2</v>
      </c>
      <c r="D73" s="186">
        <v>130</v>
      </c>
      <c r="E73" s="186">
        <f t="shared" si="3"/>
        <v>108</v>
      </c>
      <c r="F73" s="186"/>
      <c r="G73" s="186"/>
      <c r="H73" s="186"/>
      <c r="I73" s="186">
        <f t="shared" si="4"/>
        <v>1723.2</v>
      </c>
      <c r="K73" s="186"/>
      <c r="L73" s="186" t="s">
        <v>23</v>
      </c>
      <c r="M73" s="186"/>
      <c r="N73" s="186">
        <v>28</v>
      </c>
      <c r="O73" s="186">
        <v>33.6</v>
      </c>
      <c r="P73" s="186">
        <v>44</v>
      </c>
      <c r="Q73" s="186">
        <v>52.8</v>
      </c>
      <c r="R73" s="186">
        <v>827.2</v>
      </c>
      <c r="U73" s="3" t="s">
        <v>23</v>
      </c>
      <c r="V73" s="4">
        <v>36</v>
      </c>
      <c r="W73" s="196">
        <v>6</v>
      </c>
      <c r="X73" s="4">
        <f t="shared" si="2"/>
        <v>216</v>
      </c>
    </row>
    <row r="74" spans="1:24">
      <c r="A74" s="186" t="s">
        <v>19</v>
      </c>
      <c r="B74" s="186">
        <v>180</v>
      </c>
      <c r="C74" s="186">
        <v>2640</v>
      </c>
      <c r="D74" s="186">
        <v>640</v>
      </c>
      <c r="E74" s="186">
        <f t="shared" si="3"/>
        <v>324</v>
      </c>
      <c r="F74" s="186"/>
      <c r="G74" s="186"/>
      <c r="H74" s="186"/>
      <c r="I74" s="186">
        <f t="shared" si="4"/>
        <v>3784</v>
      </c>
      <c r="K74" s="186" t="s">
        <v>141</v>
      </c>
      <c r="L74" s="186" t="s">
        <v>28</v>
      </c>
      <c r="M74" s="186"/>
      <c r="N74" s="186">
        <v>28</v>
      </c>
      <c r="O74" s="186">
        <v>33.6</v>
      </c>
      <c r="P74" s="186">
        <v>44</v>
      </c>
      <c r="Q74" s="186">
        <v>52.8</v>
      </c>
      <c r="R74" s="186">
        <v>827.2</v>
      </c>
      <c r="U74" s="3" t="s">
        <v>28</v>
      </c>
      <c r="V74" s="4">
        <v>36</v>
      </c>
      <c r="W74" s="196">
        <v>6</v>
      </c>
      <c r="X74" s="4">
        <f t="shared" si="2"/>
        <v>216</v>
      </c>
    </row>
    <row r="75" spans="1:24">
      <c r="A75" s="186" t="s">
        <v>127</v>
      </c>
      <c r="B75" s="186">
        <v>130</v>
      </c>
      <c r="C75" s="186">
        <v>1355.2</v>
      </c>
      <c r="D75" s="186">
        <v>100</v>
      </c>
      <c r="E75" s="186">
        <f t="shared" si="3"/>
        <v>0</v>
      </c>
      <c r="F75" s="186"/>
      <c r="G75" s="186"/>
      <c r="H75" s="186"/>
      <c r="I75" s="186">
        <f t="shared" si="4"/>
        <v>1585.2</v>
      </c>
      <c r="K75" s="186"/>
      <c r="L75" s="186" t="s">
        <v>31</v>
      </c>
      <c r="M75" s="186"/>
      <c r="N75" s="186">
        <v>56</v>
      </c>
      <c r="O75" s="186">
        <v>67.2</v>
      </c>
      <c r="P75" s="186">
        <v>88</v>
      </c>
      <c r="Q75" s="186">
        <v>105.6</v>
      </c>
      <c r="R75" s="186">
        <v>1654.4</v>
      </c>
      <c r="U75" s="3" t="s">
        <v>31</v>
      </c>
      <c r="V75" s="4">
        <v>36</v>
      </c>
      <c r="W75" s="196">
        <v>6</v>
      </c>
      <c r="X75" s="4">
        <f t="shared" si="2"/>
        <v>216</v>
      </c>
    </row>
    <row r="76" spans="1:24">
      <c r="A76" s="186" t="s">
        <v>102</v>
      </c>
      <c r="B76" s="186">
        <v>130</v>
      </c>
      <c r="C76" s="186">
        <v>2640</v>
      </c>
      <c r="D76" s="186">
        <v>190</v>
      </c>
      <c r="E76" s="186">
        <f t="shared" si="3"/>
        <v>216</v>
      </c>
      <c r="F76" s="186"/>
      <c r="G76" s="186"/>
      <c r="H76" s="186"/>
      <c r="I76" s="186">
        <f t="shared" si="4"/>
        <v>3176</v>
      </c>
      <c r="K76" s="186"/>
      <c r="L76" s="186" t="s">
        <v>34</v>
      </c>
      <c r="M76" s="186"/>
      <c r="N76" s="186">
        <v>28</v>
      </c>
      <c r="O76" s="186">
        <v>33.6</v>
      </c>
      <c r="P76" s="186">
        <v>44</v>
      </c>
      <c r="Q76" s="186">
        <v>52.8</v>
      </c>
      <c r="R76" s="186">
        <v>827.2</v>
      </c>
      <c r="U76" s="3" t="s">
        <v>34</v>
      </c>
      <c r="V76" s="4"/>
      <c r="W76" s="196">
        <v>6</v>
      </c>
      <c r="X76" s="4">
        <f t="shared" si="2"/>
        <v>0</v>
      </c>
    </row>
    <row r="77" spans="1:24">
      <c r="A77" s="186" t="s">
        <v>62</v>
      </c>
      <c r="B77" s="186">
        <v>150</v>
      </c>
      <c r="C77" s="186">
        <v>1355.2</v>
      </c>
      <c r="D77" s="186">
        <v>90</v>
      </c>
      <c r="E77" s="186">
        <f t="shared" si="3"/>
        <v>108</v>
      </c>
      <c r="F77" s="186"/>
      <c r="G77" s="186"/>
      <c r="H77" s="186"/>
      <c r="I77" s="186">
        <f t="shared" si="4"/>
        <v>1703.2</v>
      </c>
      <c r="K77" s="186"/>
      <c r="L77" s="186" t="s">
        <v>32</v>
      </c>
      <c r="M77" s="186"/>
      <c r="N77" s="186">
        <v>56</v>
      </c>
      <c r="O77" s="186">
        <v>67.2</v>
      </c>
      <c r="P77" s="186">
        <v>88</v>
      </c>
      <c r="Q77" s="186">
        <v>105.6</v>
      </c>
      <c r="R77" s="186">
        <v>1654.4</v>
      </c>
      <c r="U77" s="3" t="s">
        <v>32</v>
      </c>
      <c r="V77" s="4">
        <v>54</v>
      </c>
      <c r="W77" s="196">
        <v>6</v>
      </c>
      <c r="X77" s="4">
        <f t="shared" si="2"/>
        <v>324</v>
      </c>
    </row>
    <row r="78" spans="1:24">
      <c r="A78" s="186" t="s">
        <v>123</v>
      </c>
      <c r="B78" s="186">
        <v>150</v>
      </c>
      <c r="C78" s="186">
        <v>1665.6</v>
      </c>
      <c r="D78" s="186">
        <v>420</v>
      </c>
      <c r="E78" s="186">
        <f t="shared" si="3"/>
        <v>108</v>
      </c>
      <c r="F78" s="186"/>
      <c r="G78" s="186"/>
      <c r="H78" s="186"/>
      <c r="I78" s="186">
        <f t="shared" si="4"/>
        <v>2343.6</v>
      </c>
      <c r="K78" s="186"/>
      <c r="L78" s="186" t="s">
        <v>33</v>
      </c>
      <c r="M78" s="186"/>
      <c r="N78" s="186">
        <v>28</v>
      </c>
      <c r="O78" s="186">
        <v>33.6</v>
      </c>
      <c r="P78" s="186">
        <v>44</v>
      </c>
      <c r="Q78" s="186">
        <v>52.8</v>
      </c>
      <c r="R78" s="186">
        <v>827.2</v>
      </c>
      <c r="U78" s="3" t="s">
        <v>33</v>
      </c>
      <c r="V78" s="4">
        <v>18</v>
      </c>
      <c r="W78" s="196">
        <v>6</v>
      </c>
      <c r="X78" s="4">
        <f t="shared" si="2"/>
        <v>108</v>
      </c>
    </row>
    <row r="79" spans="1:24">
      <c r="A79" s="186" t="s">
        <v>11</v>
      </c>
      <c r="B79" s="186">
        <v>180</v>
      </c>
      <c r="C79" s="186">
        <v>1665.6</v>
      </c>
      <c r="D79" s="186">
        <v>520</v>
      </c>
      <c r="E79" s="186">
        <f t="shared" si="3"/>
        <v>108</v>
      </c>
      <c r="F79" s="186"/>
      <c r="G79" s="186"/>
      <c r="H79" s="186"/>
      <c r="I79" s="186">
        <f t="shared" si="4"/>
        <v>2473.6</v>
      </c>
      <c r="K79" s="186" t="s">
        <v>97</v>
      </c>
      <c r="L79" s="186" t="s">
        <v>122</v>
      </c>
      <c r="M79" s="186"/>
      <c r="N79" s="186"/>
      <c r="O79" s="186"/>
      <c r="P79" s="186"/>
      <c r="Q79" s="186"/>
      <c r="R79" s="186">
        <v>0</v>
      </c>
      <c r="X79" s="176">
        <f>SUM(X53:X78)</f>
        <v>3780</v>
      </c>
    </row>
    <row r="80" spans="1:18">
      <c r="A80" s="186" t="s">
        <v>138</v>
      </c>
      <c r="B80" s="186">
        <v>150</v>
      </c>
      <c r="C80" s="186">
        <v>1665.6</v>
      </c>
      <c r="D80" s="186">
        <v>420</v>
      </c>
      <c r="E80" s="186">
        <f t="shared" si="3"/>
        <v>216</v>
      </c>
      <c r="F80" s="186"/>
      <c r="G80" s="186"/>
      <c r="H80" s="186"/>
      <c r="I80" s="186">
        <f t="shared" si="4"/>
        <v>2451.6</v>
      </c>
      <c r="K80" s="186"/>
      <c r="L80" s="186" t="s">
        <v>98</v>
      </c>
      <c r="M80" s="186"/>
      <c r="N80" s="186"/>
      <c r="O80" s="186"/>
      <c r="P80" s="186"/>
      <c r="Q80" s="186"/>
      <c r="R80" s="186">
        <v>0</v>
      </c>
    </row>
    <row r="81" spans="1:18">
      <c r="A81" s="186" t="s">
        <v>114</v>
      </c>
      <c r="B81" s="186">
        <v>130</v>
      </c>
      <c r="C81" s="186">
        <v>832.8</v>
      </c>
      <c r="D81" s="186">
        <v>400</v>
      </c>
      <c r="E81" s="186">
        <f t="shared" si="3"/>
        <v>0</v>
      </c>
      <c r="F81" s="186"/>
      <c r="G81" s="186"/>
      <c r="H81" s="186"/>
      <c r="I81" s="186">
        <f t="shared" si="4"/>
        <v>1362.8</v>
      </c>
      <c r="K81" s="186"/>
      <c r="L81" s="186" t="s">
        <v>131</v>
      </c>
      <c r="M81" s="186"/>
      <c r="N81" s="186"/>
      <c r="O81" s="186"/>
      <c r="P81" s="186"/>
      <c r="Q81" s="186"/>
      <c r="R81" s="186">
        <v>0</v>
      </c>
    </row>
    <row r="82" spans="1:18">
      <c r="A82" s="186" t="s">
        <v>18</v>
      </c>
      <c r="B82" s="186">
        <v>180</v>
      </c>
      <c r="C82" s="186">
        <v>1654.4</v>
      </c>
      <c r="D82" s="186">
        <v>500</v>
      </c>
      <c r="E82" s="186">
        <f t="shared" si="3"/>
        <v>0</v>
      </c>
      <c r="F82" s="186"/>
      <c r="G82" s="186"/>
      <c r="H82" s="186"/>
      <c r="I82" s="186">
        <f t="shared" si="4"/>
        <v>2334.4</v>
      </c>
      <c r="K82" s="186"/>
      <c r="L82" s="186" t="s">
        <v>58</v>
      </c>
      <c r="M82" s="186"/>
      <c r="N82" s="186"/>
      <c r="O82" s="186"/>
      <c r="P82" s="186"/>
      <c r="Q82" s="186"/>
      <c r="R82" s="186">
        <v>0</v>
      </c>
    </row>
    <row r="83" spans="1:18">
      <c r="A83" s="186" t="s">
        <v>22</v>
      </c>
      <c r="B83" s="186">
        <v>180</v>
      </c>
      <c r="C83" s="186">
        <v>1654.4</v>
      </c>
      <c r="D83" s="186">
        <v>570</v>
      </c>
      <c r="E83" s="186">
        <f t="shared" si="3"/>
        <v>216</v>
      </c>
      <c r="F83" s="186"/>
      <c r="G83" s="186"/>
      <c r="H83" s="186"/>
      <c r="I83" s="186">
        <f t="shared" si="4"/>
        <v>2620.4</v>
      </c>
      <c r="K83" s="186"/>
      <c r="L83" s="186" t="s">
        <v>15</v>
      </c>
      <c r="M83" s="186"/>
      <c r="N83" s="186"/>
      <c r="O83" s="186"/>
      <c r="P83" s="186"/>
      <c r="Q83" s="186"/>
      <c r="R83" s="186">
        <v>0</v>
      </c>
    </row>
    <row r="84" spans="1:18">
      <c r="A84" s="186" t="s">
        <v>20</v>
      </c>
      <c r="B84" s="186">
        <v>180</v>
      </c>
      <c r="C84" s="186">
        <v>1654.4</v>
      </c>
      <c r="D84" s="186">
        <v>640</v>
      </c>
      <c r="E84" s="186">
        <f t="shared" si="3"/>
        <v>324</v>
      </c>
      <c r="F84" s="186"/>
      <c r="G84" s="186"/>
      <c r="H84" s="186"/>
      <c r="I84" s="186">
        <f t="shared" si="4"/>
        <v>2798.4</v>
      </c>
      <c r="K84" s="186"/>
      <c r="L84" s="186" t="s">
        <v>139</v>
      </c>
      <c r="M84" s="186"/>
      <c r="N84" s="186"/>
      <c r="O84" s="186"/>
      <c r="P84" s="186"/>
      <c r="Q84" s="186"/>
      <c r="R84" s="186">
        <v>0</v>
      </c>
    </row>
    <row r="85" spans="1:18">
      <c r="A85" s="186" t="s">
        <v>23</v>
      </c>
      <c r="B85" s="186">
        <v>180</v>
      </c>
      <c r="C85" s="186">
        <v>827.2</v>
      </c>
      <c r="D85" s="186">
        <v>420</v>
      </c>
      <c r="E85" s="186">
        <f t="shared" si="3"/>
        <v>216</v>
      </c>
      <c r="F85" s="186"/>
      <c r="G85" s="186"/>
      <c r="H85" s="186"/>
      <c r="I85" s="186">
        <f t="shared" si="4"/>
        <v>1643.2</v>
      </c>
      <c r="K85" s="186"/>
      <c r="L85" s="186" t="s">
        <v>104</v>
      </c>
      <c r="M85" s="186"/>
      <c r="N85" s="186"/>
      <c r="O85" s="186"/>
      <c r="P85" s="186"/>
      <c r="Q85" s="186"/>
      <c r="R85" s="186">
        <v>0</v>
      </c>
    </row>
    <row r="86" spans="1:18">
      <c r="A86" s="186" t="s">
        <v>28</v>
      </c>
      <c r="B86" s="186">
        <v>150</v>
      </c>
      <c r="C86" s="186">
        <v>827.2</v>
      </c>
      <c r="D86" s="186">
        <v>70</v>
      </c>
      <c r="E86" s="186">
        <f t="shared" si="3"/>
        <v>216</v>
      </c>
      <c r="F86" s="186"/>
      <c r="G86" s="186"/>
      <c r="H86" s="186"/>
      <c r="I86" s="186">
        <f t="shared" si="4"/>
        <v>1263.2</v>
      </c>
      <c r="K86" s="186"/>
      <c r="L86" s="186" t="s">
        <v>109</v>
      </c>
      <c r="M86" s="186"/>
      <c r="N86" s="186"/>
      <c r="O86" s="186"/>
      <c r="P86" s="186"/>
      <c r="Q86" s="186"/>
      <c r="R86" s="186">
        <v>0</v>
      </c>
    </row>
    <row r="87" spans="1:18">
      <c r="A87" s="186" t="s">
        <v>31</v>
      </c>
      <c r="B87" s="186">
        <v>180</v>
      </c>
      <c r="C87" s="186">
        <v>1654.4</v>
      </c>
      <c r="D87" s="186">
        <v>100</v>
      </c>
      <c r="E87" s="186">
        <f t="shared" si="3"/>
        <v>216</v>
      </c>
      <c r="F87" s="186"/>
      <c r="G87" s="186"/>
      <c r="H87" s="186"/>
      <c r="I87" s="186">
        <f t="shared" si="4"/>
        <v>2150.4</v>
      </c>
      <c r="K87" s="186"/>
      <c r="L87" s="186" t="s">
        <v>129</v>
      </c>
      <c r="M87" s="186"/>
      <c r="N87" s="186"/>
      <c r="O87" s="186"/>
      <c r="P87" s="186"/>
      <c r="Q87" s="186"/>
      <c r="R87" s="186">
        <v>0</v>
      </c>
    </row>
    <row r="88" spans="1:18">
      <c r="A88" s="186" t="s">
        <v>34</v>
      </c>
      <c r="B88" s="186">
        <v>150</v>
      </c>
      <c r="C88" s="186">
        <v>827.2</v>
      </c>
      <c r="D88" s="186">
        <v>70</v>
      </c>
      <c r="E88" s="186">
        <f t="shared" si="3"/>
        <v>0</v>
      </c>
      <c r="F88" s="186"/>
      <c r="G88" s="186"/>
      <c r="H88" s="186"/>
      <c r="I88" s="186">
        <f t="shared" si="4"/>
        <v>1047.2</v>
      </c>
      <c r="K88" s="186"/>
      <c r="L88" s="186" t="s">
        <v>124</v>
      </c>
      <c r="M88" s="186"/>
      <c r="N88" s="186"/>
      <c r="O88" s="186"/>
      <c r="P88" s="186"/>
      <c r="Q88" s="186"/>
      <c r="R88" s="186">
        <v>0</v>
      </c>
    </row>
    <row r="89" spans="1:18">
      <c r="A89" s="186" t="s">
        <v>32</v>
      </c>
      <c r="B89" s="186">
        <v>150</v>
      </c>
      <c r="C89" s="186">
        <v>1654.4</v>
      </c>
      <c r="D89" s="186">
        <v>100</v>
      </c>
      <c r="E89" s="186">
        <f t="shared" si="3"/>
        <v>324</v>
      </c>
      <c r="F89" s="186"/>
      <c r="G89" s="186"/>
      <c r="H89" s="186"/>
      <c r="I89" s="186">
        <f t="shared" si="4"/>
        <v>2228.4</v>
      </c>
      <c r="K89" s="186"/>
      <c r="L89" s="186" t="s">
        <v>35</v>
      </c>
      <c r="M89" s="186"/>
      <c r="N89" s="186"/>
      <c r="O89" s="186"/>
      <c r="P89" s="186"/>
      <c r="Q89" s="186"/>
      <c r="R89" s="186">
        <v>0</v>
      </c>
    </row>
    <row r="90" spans="1:18">
      <c r="A90" s="186" t="s">
        <v>33</v>
      </c>
      <c r="B90" s="186">
        <v>130</v>
      </c>
      <c r="C90" s="186">
        <v>827.2</v>
      </c>
      <c r="D90" s="186">
        <v>70</v>
      </c>
      <c r="E90" s="186">
        <f t="shared" si="3"/>
        <v>108</v>
      </c>
      <c r="F90" s="186"/>
      <c r="G90" s="186"/>
      <c r="H90" s="186"/>
      <c r="I90" s="186">
        <f t="shared" si="4"/>
        <v>1135.2</v>
      </c>
      <c r="K90" s="186" t="s">
        <v>313</v>
      </c>
      <c r="L90" s="186" t="s">
        <v>89</v>
      </c>
      <c r="M90" s="186"/>
      <c r="N90" s="186"/>
      <c r="O90" s="186"/>
      <c r="P90" s="186"/>
      <c r="Q90" s="186"/>
      <c r="R90" s="186">
        <v>0</v>
      </c>
    </row>
    <row r="91" spans="1:18">
      <c r="A91" s="186" t="s">
        <v>122</v>
      </c>
      <c r="B91" s="186">
        <v>30</v>
      </c>
      <c r="C91" s="186">
        <v>0</v>
      </c>
      <c r="D91" s="186">
        <v>0</v>
      </c>
      <c r="E91" s="186">
        <f t="shared" si="3"/>
        <v>0</v>
      </c>
      <c r="F91" s="186"/>
      <c r="G91" s="186"/>
      <c r="H91" s="186"/>
      <c r="I91" s="186">
        <f t="shared" si="4"/>
        <v>30</v>
      </c>
      <c r="K91" s="186"/>
      <c r="L91" s="186" t="s">
        <v>90</v>
      </c>
      <c r="M91" s="186"/>
      <c r="N91" s="186"/>
      <c r="O91" s="186"/>
      <c r="P91" s="186"/>
      <c r="Q91" s="186"/>
      <c r="R91" s="186">
        <v>0</v>
      </c>
    </row>
    <row r="92" spans="1:18">
      <c r="A92" s="186" t="s">
        <v>98</v>
      </c>
      <c r="B92" s="186">
        <v>30</v>
      </c>
      <c r="C92" s="186">
        <v>0</v>
      </c>
      <c r="D92" s="186">
        <v>0</v>
      </c>
      <c r="E92" s="186">
        <f t="shared" si="3"/>
        <v>0</v>
      </c>
      <c r="F92" s="186"/>
      <c r="G92" s="186"/>
      <c r="H92" s="186"/>
      <c r="I92" s="186">
        <f t="shared" si="4"/>
        <v>30</v>
      </c>
      <c r="K92" s="186"/>
      <c r="L92" s="186" t="s">
        <v>94</v>
      </c>
      <c r="M92" s="186"/>
      <c r="N92" s="186"/>
      <c r="O92" s="186"/>
      <c r="P92" s="186"/>
      <c r="Q92" s="186"/>
      <c r="R92" s="186">
        <v>0</v>
      </c>
    </row>
    <row r="93" spans="1:18">
      <c r="A93" s="186" t="s">
        <v>131</v>
      </c>
      <c r="B93" s="186">
        <v>130</v>
      </c>
      <c r="C93" s="186">
        <v>0</v>
      </c>
      <c r="D93" s="186">
        <v>0</v>
      </c>
      <c r="E93" s="186">
        <f t="shared" si="3"/>
        <v>0</v>
      </c>
      <c r="F93" s="186"/>
      <c r="G93" s="186"/>
      <c r="H93" s="186"/>
      <c r="I93" s="186">
        <f t="shared" si="4"/>
        <v>130</v>
      </c>
      <c r="K93" s="186"/>
      <c r="L93" s="186"/>
      <c r="M93" s="186"/>
      <c r="N93" s="186"/>
      <c r="O93" s="186"/>
      <c r="P93" s="186"/>
      <c r="Q93" s="186"/>
      <c r="R93" s="186">
        <v>34618.4</v>
      </c>
    </row>
    <row r="94" spans="1:9">
      <c r="A94" s="186" t="s">
        <v>58</v>
      </c>
      <c r="B94" s="186">
        <v>130</v>
      </c>
      <c r="C94" s="186">
        <v>0</v>
      </c>
      <c r="D94" s="186">
        <v>0</v>
      </c>
      <c r="E94" s="186">
        <f t="shared" si="3"/>
        <v>0</v>
      </c>
      <c r="F94" s="186"/>
      <c r="G94" s="186"/>
      <c r="H94" s="186"/>
      <c r="I94" s="186">
        <f t="shared" si="4"/>
        <v>130</v>
      </c>
    </row>
    <row r="95" spans="1:9">
      <c r="A95" s="186" t="s">
        <v>15</v>
      </c>
      <c r="B95" s="186">
        <v>130</v>
      </c>
      <c r="C95" s="186">
        <v>0</v>
      </c>
      <c r="D95" s="186">
        <v>0</v>
      </c>
      <c r="E95" s="186">
        <f t="shared" si="3"/>
        <v>0</v>
      </c>
      <c r="F95" s="186"/>
      <c r="G95" s="186"/>
      <c r="H95" s="186"/>
      <c r="I95" s="186">
        <f t="shared" si="4"/>
        <v>130</v>
      </c>
    </row>
    <row r="96" spans="1:9">
      <c r="A96" s="186" t="s">
        <v>139</v>
      </c>
      <c r="B96" s="186">
        <v>100</v>
      </c>
      <c r="C96" s="186">
        <v>0</v>
      </c>
      <c r="D96" s="186">
        <v>0</v>
      </c>
      <c r="E96" s="186">
        <f t="shared" si="3"/>
        <v>0</v>
      </c>
      <c r="F96" s="186"/>
      <c r="G96" s="186"/>
      <c r="H96" s="186"/>
      <c r="I96" s="186">
        <f t="shared" si="4"/>
        <v>100</v>
      </c>
    </row>
    <row r="97" spans="1:9">
      <c r="A97" s="186" t="s">
        <v>104</v>
      </c>
      <c r="B97" s="186">
        <v>0</v>
      </c>
      <c r="C97" s="186">
        <v>0</v>
      </c>
      <c r="D97" s="186">
        <v>0</v>
      </c>
      <c r="E97" s="186">
        <f t="shared" si="3"/>
        <v>0</v>
      </c>
      <c r="F97" s="186"/>
      <c r="G97" s="186"/>
      <c r="H97" s="186"/>
      <c r="I97" s="186">
        <f t="shared" si="4"/>
        <v>0</v>
      </c>
    </row>
    <row r="98" spans="1:9">
      <c r="A98" s="186" t="s">
        <v>109</v>
      </c>
      <c r="B98" s="186">
        <v>30</v>
      </c>
      <c r="C98" s="186">
        <v>0</v>
      </c>
      <c r="D98" s="186">
        <v>0</v>
      </c>
      <c r="E98" s="186">
        <f t="shared" si="3"/>
        <v>0</v>
      </c>
      <c r="F98" s="186"/>
      <c r="G98" s="186"/>
      <c r="H98" s="186"/>
      <c r="I98" s="186">
        <f t="shared" si="4"/>
        <v>30</v>
      </c>
    </row>
    <row r="99" spans="1:9">
      <c r="A99" s="186" t="s">
        <v>129</v>
      </c>
      <c r="B99" s="186">
        <v>160</v>
      </c>
      <c r="C99" s="186">
        <v>0</v>
      </c>
      <c r="D99" s="186">
        <v>0</v>
      </c>
      <c r="E99" s="186">
        <f t="shared" si="3"/>
        <v>0</v>
      </c>
      <c r="F99" s="186"/>
      <c r="G99" s="186"/>
      <c r="H99" s="186"/>
      <c r="I99" s="186">
        <f t="shared" si="4"/>
        <v>160</v>
      </c>
    </row>
    <row r="100" spans="1:9">
      <c r="A100" s="186" t="s">
        <v>124</v>
      </c>
      <c r="B100" s="186">
        <v>160</v>
      </c>
      <c r="C100" s="186">
        <v>0</v>
      </c>
      <c r="D100" s="186">
        <v>0</v>
      </c>
      <c r="E100" s="186">
        <f t="shared" si="3"/>
        <v>0</v>
      </c>
      <c r="F100" s="186"/>
      <c r="G100" s="186"/>
      <c r="H100" s="186"/>
      <c r="I100" s="186">
        <f t="shared" si="4"/>
        <v>160</v>
      </c>
    </row>
    <row r="101" spans="1:9">
      <c r="A101" s="186" t="s">
        <v>35</v>
      </c>
      <c r="B101" s="186">
        <v>160</v>
      </c>
      <c r="C101" s="186">
        <v>0</v>
      </c>
      <c r="D101" s="186">
        <v>0</v>
      </c>
      <c r="E101" s="186">
        <f t="shared" si="3"/>
        <v>0</v>
      </c>
      <c r="F101" s="186"/>
      <c r="G101" s="186"/>
      <c r="H101" s="186"/>
      <c r="I101" s="186">
        <f t="shared" si="4"/>
        <v>160</v>
      </c>
    </row>
    <row r="102" spans="1:9">
      <c r="A102" s="186" t="s">
        <v>89</v>
      </c>
      <c r="B102" s="186">
        <v>30</v>
      </c>
      <c r="C102" s="186">
        <v>0</v>
      </c>
      <c r="D102" s="186">
        <v>150</v>
      </c>
      <c r="E102" s="186">
        <f t="shared" si="3"/>
        <v>0</v>
      </c>
      <c r="F102" s="186"/>
      <c r="G102" s="186"/>
      <c r="H102" s="186"/>
      <c r="I102" s="186">
        <f t="shared" si="4"/>
        <v>180</v>
      </c>
    </row>
    <row r="103" spans="1:9">
      <c r="A103" s="186" t="s">
        <v>90</v>
      </c>
      <c r="B103" s="186">
        <v>0</v>
      </c>
      <c r="C103" s="186">
        <v>0</v>
      </c>
      <c r="D103" s="186">
        <v>150</v>
      </c>
      <c r="E103" s="186">
        <f t="shared" si="3"/>
        <v>0</v>
      </c>
      <c r="F103" s="186"/>
      <c r="G103" s="186"/>
      <c r="H103" s="186"/>
      <c r="I103" s="186">
        <f t="shared" si="4"/>
        <v>150</v>
      </c>
    </row>
    <row r="104" spans="1:9">
      <c r="A104" s="186" t="s">
        <v>94</v>
      </c>
      <c r="B104" s="186">
        <v>0</v>
      </c>
      <c r="C104" s="186">
        <v>0</v>
      </c>
      <c r="D104" s="186">
        <v>150</v>
      </c>
      <c r="E104" s="186">
        <f t="shared" si="3"/>
        <v>0</v>
      </c>
      <c r="F104" s="186"/>
      <c r="G104" s="186"/>
      <c r="H104" s="186"/>
      <c r="I104" s="186">
        <f t="shared" si="4"/>
        <v>150</v>
      </c>
    </row>
    <row r="105" spans="1:9">
      <c r="A105" s="186" t="s">
        <v>96</v>
      </c>
      <c r="B105" s="186">
        <v>50</v>
      </c>
      <c r="C105" s="186">
        <v>0</v>
      </c>
      <c r="D105" s="186">
        <v>0</v>
      </c>
      <c r="E105" s="186">
        <f t="shared" si="3"/>
        <v>0</v>
      </c>
      <c r="F105" s="186"/>
      <c r="G105" s="186"/>
      <c r="H105" s="186"/>
      <c r="I105" s="186">
        <f t="shared" si="4"/>
        <v>50</v>
      </c>
    </row>
    <row r="106" spans="1:9">
      <c r="A106" s="186" t="s">
        <v>21</v>
      </c>
      <c r="B106" s="186">
        <v>50</v>
      </c>
      <c r="C106" s="186">
        <v>0</v>
      </c>
      <c r="D106" s="186">
        <v>0</v>
      </c>
      <c r="E106" s="186">
        <f t="shared" si="3"/>
        <v>0</v>
      </c>
      <c r="F106" s="186"/>
      <c r="G106" s="186"/>
      <c r="H106" s="186"/>
      <c r="I106" s="186">
        <f t="shared" si="4"/>
        <v>50</v>
      </c>
    </row>
    <row r="107" spans="1:9">
      <c r="A107" s="186" t="s">
        <v>182</v>
      </c>
      <c r="B107" s="186">
        <v>5280</v>
      </c>
      <c r="C107" s="186">
        <v>34618.4</v>
      </c>
      <c r="D107" s="186">
        <v>8890</v>
      </c>
      <c r="E107" s="186">
        <f>SUM(E65:E106)</f>
        <v>3780</v>
      </c>
      <c r="F107" s="186"/>
      <c r="G107" s="186"/>
      <c r="H107" s="186"/>
      <c r="I107" s="186">
        <f>SUM(I65:I106)</f>
        <v>52568.4</v>
      </c>
    </row>
    <row r="109" spans="9:9">
      <c r="I109" s="176">
        <f>I107+I61+I30</f>
        <v>95663.4</v>
      </c>
    </row>
    <row r="110" spans="7:9">
      <c r="G110" s="197">
        <f>I109</f>
        <v>95663.4</v>
      </c>
      <c r="H110" s="197"/>
      <c r="I110" s="197"/>
    </row>
    <row r="112" ht="16.5" spans="2:7">
      <c r="B112" s="102" t="s">
        <v>168</v>
      </c>
      <c r="C112" s="102"/>
      <c r="D112" s="102"/>
      <c r="E112" s="102"/>
      <c r="F112" s="102"/>
      <c r="G112" s="102"/>
    </row>
  </sheetData>
  <mergeCells count="2">
    <mergeCell ref="G110:I110"/>
    <mergeCell ref="B112:G112"/>
  </mergeCells>
  <pageMargins left="0.75" right="0.75" top="0.275" bottom="0.354166666666667" header="0.5" footer="0.5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workbookViewId="0">
      <selection activeCell="A30" sqref="$A30:$XFD30"/>
    </sheetView>
  </sheetViews>
  <sheetFormatPr defaultColWidth="9" defaultRowHeight="13.5"/>
  <cols>
    <col min="4" max="4" width="5.5" customWidth="1"/>
    <col min="7" max="8" width="11" customWidth="1"/>
    <col min="9" max="9" width="10.25" customWidth="1"/>
  </cols>
  <sheetData>
    <row r="1" ht="16.5" spans="5:13">
      <c r="E1" s="84"/>
      <c r="F1" s="165"/>
      <c r="G1" s="166" t="s">
        <v>325</v>
      </c>
      <c r="H1" s="167"/>
      <c r="I1" s="167"/>
      <c r="J1" s="167"/>
      <c r="K1" s="167"/>
      <c r="L1" s="167"/>
      <c r="M1" s="165"/>
    </row>
    <row r="2" ht="33" spans="1:13">
      <c r="A2" s="166" t="s">
        <v>326</v>
      </c>
      <c r="E2" s="89" t="s">
        <v>193</v>
      </c>
      <c r="F2" s="168" t="s">
        <v>3</v>
      </c>
      <c r="G2" s="169" t="s">
        <v>327</v>
      </c>
      <c r="H2" s="170" t="s">
        <v>175</v>
      </c>
      <c r="I2" s="170" t="s">
        <v>176</v>
      </c>
      <c r="J2" s="170" t="s">
        <v>177</v>
      </c>
      <c r="K2" s="170" t="s">
        <v>328</v>
      </c>
      <c r="L2" s="168" t="s">
        <v>178</v>
      </c>
      <c r="M2" s="90" t="s">
        <v>105</v>
      </c>
    </row>
    <row r="3" ht="16.5" spans="1:13">
      <c r="A3" s="4" t="s">
        <v>193</v>
      </c>
      <c r="B3" s="3" t="s">
        <v>3</v>
      </c>
      <c r="C3" s="3" t="s">
        <v>39</v>
      </c>
      <c r="E3" s="89">
        <v>1</v>
      </c>
      <c r="F3" s="168" t="s">
        <v>35</v>
      </c>
      <c r="G3" s="90">
        <v>10</v>
      </c>
      <c r="H3" s="90">
        <v>60</v>
      </c>
      <c r="I3" s="90"/>
      <c r="J3" s="90"/>
      <c r="K3" s="90">
        <v>30</v>
      </c>
      <c r="L3" s="90">
        <v>60</v>
      </c>
      <c r="M3" s="90">
        <f t="shared" ref="M3:M13" si="0">SUM(G3:L3)</f>
        <v>160</v>
      </c>
    </row>
    <row r="4" ht="16.5" spans="1:13">
      <c r="A4" s="4">
        <v>1</v>
      </c>
      <c r="B4" s="3" t="s">
        <v>35</v>
      </c>
      <c r="C4" s="3">
        <f>SUMIF($F$3:$F$28,B4,$M$3:$M$28)</f>
        <v>230</v>
      </c>
      <c r="E4" s="89">
        <v>2</v>
      </c>
      <c r="F4" s="168" t="s">
        <v>31</v>
      </c>
      <c r="G4" s="90">
        <v>20</v>
      </c>
      <c r="H4" s="90">
        <v>60</v>
      </c>
      <c r="I4" s="90">
        <v>30</v>
      </c>
      <c r="J4" s="90">
        <v>30</v>
      </c>
      <c r="K4" s="90"/>
      <c r="L4" s="90"/>
      <c r="M4" s="90">
        <f t="shared" si="0"/>
        <v>140</v>
      </c>
    </row>
    <row r="5" ht="16.5" spans="1:13">
      <c r="A5" s="4">
        <v>2</v>
      </c>
      <c r="B5" s="3" t="s">
        <v>31</v>
      </c>
      <c r="C5" s="3">
        <f>SUMIF($F$3:$F$28,B5,$M$3:$M$28)</f>
        <v>200</v>
      </c>
      <c r="E5" s="89">
        <v>3</v>
      </c>
      <c r="F5" s="168" t="s">
        <v>18</v>
      </c>
      <c r="G5" s="90">
        <v>20</v>
      </c>
      <c r="H5" s="90"/>
      <c r="I5" s="90">
        <v>30</v>
      </c>
      <c r="J5" s="90">
        <v>30</v>
      </c>
      <c r="K5" s="90"/>
      <c r="L5" s="90"/>
      <c r="M5" s="90">
        <f t="shared" si="0"/>
        <v>80</v>
      </c>
    </row>
    <row r="6" ht="16.5" spans="1:13">
      <c r="A6" s="4">
        <v>3</v>
      </c>
      <c r="B6" s="3" t="s">
        <v>18</v>
      </c>
      <c r="C6" s="3">
        <f>SUMIF($F$3:$F$28,B6,$M$3:$M$28)</f>
        <v>240</v>
      </c>
      <c r="E6" s="89">
        <v>4</v>
      </c>
      <c r="F6" s="168" t="s">
        <v>77</v>
      </c>
      <c r="G6" s="90"/>
      <c r="H6" s="90">
        <v>20</v>
      </c>
      <c r="I6" s="90"/>
      <c r="J6" s="90"/>
      <c r="K6" s="90"/>
      <c r="L6" s="90">
        <v>40</v>
      </c>
      <c r="M6" s="90">
        <f t="shared" si="0"/>
        <v>60</v>
      </c>
    </row>
    <row r="7" ht="16.5" spans="1:13">
      <c r="A7" s="4">
        <v>4</v>
      </c>
      <c r="B7" s="3" t="s">
        <v>77</v>
      </c>
      <c r="C7" s="3">
        <f>SUMIF($F$3:$F$28,B7,$M$3:$M$28)</f>
        <v>120</v>
      </c>
      <c r="E7" s="89">
        <v>5</v>
      </c>
      <c r="F7" s="168" t="s">
        <v>23</v>
      </c>
      <c r="G7" s="90">
        <v>10</v>
      </c>
      <c r="H7" s="90">
        <v>20</v>
      </c>
      <c r="I7" s="90"/>
      <c r="J7" s="90"/>
      <c r="K7" s="90"/>
      <c r="L7" s="90"/>
      <c r="M7" s="90">
        <f t="shared" si="0"/>
        <v>30</v>
      </c>
    </row>
    <row r="8" ht="14.25" spans="1:13">
      <c r="A8" s="4">
        <v>5</v>
      </c>
      <c r="B8" s="3" t="s">
        <v>23</v>
      </c>
      <c r="C8" s="3">
        <f>SUMIF($F$3:$F$28,B8,$M$3:$M$28)</f>
        <v>80</v>
      </c>
      <c r="E8" s="89">
        <v>6</v>
      </c>
      <c r="F8" t="s">
        <v>66</v>
      </c>
      <c r="G8" s="90"/>
      <c r="H8" s="90">
        <v>20</v>
      </c>
      <c r="I8" s="90"/>
      <c r="J8" s="90"/>
      <c r="K8" s="90"/>
      <c r="L8" s="90">
        <v>40</v>
      </c>
      <c r="M8" s="90">
        <f t="shared" si="0"/>
        <v>60</v>
      </c>
    </row>
    <row r="9" ht="16.5" spans="1:13">
      <c r="A9" s="4">
        <v>6</v>
      </c>
      <c r="B9" s="3" t="s">
        <v>66</v>
      </c>
      <c r="C9" s="3">
        <f>SUMIF($F$3:$F$28,B9,$M$3:$M$28)</f>
        <v>130</v>
      </c>
      <c r="E9" s="89">
        <v>7</v>
      </c>
      <c r="F9" s="168" t="s">
        <v>17</v>
      </c>
      <c r="G9" s="90"/>
      <c r="H9" s="90">
        <v>20</v>
      </c>
      <c r="I9" s="90"/>
      <c r="J9" s="90"/>
      <c r="K9" s="90"/>
      <c r="L9" s="90">
        <v>60</v>
      </c>
      <c r="M9" s="90">
        <f t="shared" si="0"/>
        <v>80</v>
      </c>
    </row>
    <row r="10" ht="16.5" spans="1:13">
      <c r="A10" s="4">
        <v>7</v>
      </c>
      <c r="B10" s="3" t="s">
        <v>17</v>
      </c>
      <c r="C10" s="3">
        <f>SUMIF($F$3:$F$28,B10,$M$3:$M$28)</f>
        <v>140</v>
      </c>
      <c r="E10" s="89">
        <v>8</v>
      </c>
      <c r="F10" s="168" t="s">
        <v>93</v>
      </c>
      <c r="G10" s="90"/>
      <c r="H10" s="90">
        <v>60</v>
      </c>
      <c r="I10" s="90"/>
      <c r="J10" s="90"/>
      <c r="K10" s="90"/>
      <c r="L10" s="90">
        <v>60</v>
      </c>
      <c r="M10" s="90">
        <f t="shared" si="0"/>
        <v>120</v>
      </c>
    </row>
    <row r="11" ht="14.25" spans="1:13">
      <c r="A11" s="4">
        <v>8</v>
      </c>
      <c r="B11" s="3" t="s">
        <v>93</v>
      </c>
      <c r="C11" s="3">
        <f>SUMIF($F$3:$F$28,B11,$M$3:$M$28)</f>
        <v>280</v>
      </c>
      <c r="E11" s="89">
        <v>9</v>
      </c>
      <c r="F11" s="3"/>
      <c r="G11" s="90"/>
      <c r="H11" s="90"/>
      <c r="I11" s="90"/>
      <c r="J11" s="90"/>
      <c r="K11" s="90"/>
      <c r="L11" s="90"/>
      <c r="M11" s="90">
        <f t="shared" si="0"/>
        <v>0</v>
      </c>
    </row>
    <row r="12" ht="14.25" spans="1:13">
      <c r="A12" s="4">
        <v>9</v>
      </c>
      <c r="B12" s="3" t="s">
        <v>36</v>
      </c>
      <c r="C12" s="3">
        <f>SUMIF($F$3:$F$28,B12,$M$3:$M$28)</f>
        <v>60</v>
      </c>
      <c r="E12" s="89">
        <v>10</v>
      </c>
      <c r="F12" s="3"/>
      <c r="G12" s="90"/>
      <c r="H12" s="90"/>
      <c r="I12" s="90"/>
      <c r="J12" s="90"/>
      <c r="K12" s="90"/>
      <c r="L12" s="90"/>
      <c r="M12" s="90">
        <f t="shared" si="0"/>
        <v>0</v>
      </c>
    </row>
    <row r="13" ht="14.25" spans="1:13">
      <c r="A13" s="4">
        <v>10</v>
      </c>
      <c r="B13" s="3" t="s">
        <v>101</v>
      </c>
      <c r="C13" s="3">
        <f>SUMIF($F$3:$F$28,B13,$M$3:$M$28)</f>
        <v>50</v>
      </c>
      <c r="E13" s="89">
        <v>11</v>
      </c>
      <c r="F13" s="3"/>
      <c r="G13" s="90"/>
      <c r="H13" s="90"/>
      <c r="I13" s="90"/>
      <c r="J13" s="90"/>
      <c r="K13" s="90"/>
      <c r="L13" s="90"/>
      <c r="M13" s="90">
        <f t="shared" si="0"/>
        <v>0</v>
      </c>
    </row>
    <row r="14" ht="16.5" spans="1:13">
      <c r="A14" s="4">
        <v>11</v>
      </c>
      <c r="B14" s="3" t="s">
        <v>135</v>
      </c>
      <c r="C14" s="3">
        <f>SUMIF($F$3:$F$28,B14,$M$3:$M$28)</f>
        <v>70</v>
      </c>
      <c r="E14" s="89"/>
      <c r="F14" s="168" t="s">
        <v>105</v>
      </c>
      <c r="G14" s="90"/>
      <c r="H14" s="90"/>
      <c r="I14" s="90"/>
      <c r="J14" s="90"/>
      <c r="K14" s="90"/>
      <c r="L14" s="90"/>
      <c r="M14" s="90">
        <f>SUM(M3:M13)</f>
        <v>730</v>
      </c>
    </row>
    <row r="15" ht="16.5" spans="1:13">
      <c r="A15" s="3"/>
      <c r="B15" s="3" t="s">
        <v>182</v>
      </c>
      <c r="C15" s="3">
        <f>SUM(C4:C14)</f>
        <v>1600</v>
      </c>
      <c r="E15" s="84"/>
      <c r="F15" s="165"/>
      <c r="G15" s="167"/>
      <c r="H15" s="167"/>
      <c r="I15" s="167"/>
      <c r="J15" s="167"/>
      <c r="K15" s="167"/>
      <c r="L15" s="167"/>
      <c r="M15" s="165"/>
    </row>
    <row r="16" customFormat="1" spans="1:7">
      <c r="A16" s="171" t="s">
        <v>183</v>
      </c>
      <c r="B16" s="172">
        <f>C15</f>
        <v>1600</v>
      </c>
      <c r="C16" s="173"/>
      <c r="G16" s="174" t="s">
        <v>329</v>
      </c>
    </row>
    <row r="17" spans="5:13">
      <c r="E17" s="4" t="s">
        <v>193</v>
      </c>
      <c r="F17" s="3" t="s">
        <v>3</v>
      </c>
      <c r="G17" s="3" t="s">
        <v>330</v>
      </c>
      <c r="H17" s="3" t="s">
        <v>328</v>
      </c>
      <c r="I17" s="3" t="s">
        <v>331</v>
      </c>
      <c r="J17" s="3"/>
      <c r="K17" s="3"/>
      <c r="L17" s="3"/>
      <c r="M17" s="3" t="s">
        <v>105</v>
      </c>
    </row>
    <row r="18" spans="5:13">
      <c r="E18" s="4">
        <v>1</v>
      </c>
      <c r="F18" s="3" t="s">
        <v>35</v>
      </c>
      <c r="G18" s="3">
        <v>30</v>
      </c>
      <c r="H18" s="3"/>
      <c r="I18" s="3">
        <v>40</v>
      </c>
      <c r="J18" s="3"/>
      <c r="K18" s="3"/>
      <c r="L18" s="3"/>
      <c r="M18" s="3">
        <f t="shared" ref="M18:M28" si="1">SUM(G18:L18)</f>
        <v>70</v>
      </c>
    </row>
    <row r="19" spans="5:13">
      <c r="E19" s="4">
        <v>2</v>
      </c>
      <c r="F19" s="3" t="s">
        <v>31</v>
      </c>
      <c r="G19" s="3">
        <v>20</v>
      </c>
      <c r="H19" s="3">
        <v>30</v>
      </c>
      <c r="I19" s="3">
        <v>10</v>
      </c>
      <c r="J19" s="3"/>
      <c r="K19" s="3"/>
      <c r="L19" s="3"/>
      <c r="M19" s="3">
        <f t="shared" si="1"/>
        <v>60</v>
      </c>
    </row>
    <row r="20" spans="5:13">
      <c r="E20" s="4">
        <v>3</v>
      </c>
      <c r="F20" s="3" t="s">
        <v>18</v>
      </c>
      <c r="G20" s="3">
        <v>60</v>
      </c>
      <c r="H20" s="3">
        <v>30</v>
      </c>
      <c r="I20" s="3">
        <v>70</v>
      </c>
      <c r="J20" s="3"/>
      <c r="K20" s="3"/>
      <c r="L20" s="3"/>
      <c r="M20" s="3">
        <f t="shared" si="1"/>
        <v>160</v>
      </c>
    </row>
    <row r="21" spans="5:13">
      <c r="E21" s="4">
        <v>4</v>
      </c>
      <c r="F21" s="3" t="s">
        <v>77</v>
      </c>
      <c r="G21" s="3">
        <v>20</v>
      </c>
      <c r="H21" s="3"/>
      <c r="I21" s="3">
        <v>40</v>
      </c>
      <c r="J21" s="3"/>
      <c r="K21" s="3"/>
      <c r="L21" s="3"/>
      <c r="M21" s="3">
        <f t="shared" si="1"/>
        <v>60</v>
      </c>
    </row>
    <row r="22" spans="5:13">
      <c r="E22" s="4">
        <v>5</v>
      </c>
      <c r="F22" s="3" t="s">
        <v>23</v>
      </c>
      <c r="G22" s="3">
        <v>20</v>
      </c>
      <c r="H22" s="3"/>
      <c r="I22" s="3">
        <v>30</v>
      </c>
      <c r="J22" s="3"/>
      <c r="K22" s="3"/>
      <c r="L22" s="3"/>
      <c r="M22" s="3">
        <f t="shared" si="1"/>
        <v>50</v>
      </c>
    </row>
    <row r="23" spans="5:13">
      <c r="E23" s="4">
        <v>6</v>
      </c>
      <c r="F23" s="3" t="s">
        <v>66</v>
      </c>
      <c r="G23" s="3">
        <v>30</v>
      </c>
      <c r="H23" s="3"/>
      <c r="I23" s="3">
        <v>40</v>
      </c>
      <c r="J23" s="3"/>
      <c r="K23" s="3"/>
      <c r="L23" s="3"/>
      <c r="M23" s="3">
        <f t="shared" si="1"/>
        <v>70</v>
      </c>
    </row>
    <row r="24" spans="5:13">
      <c r="E24" s="4">
        <v>7</v>
      </c>
      <c r="F24" s="3" t="s">
        <v>17</v>
      </c>
      <c r="G24" s="3">
        <v>30</v>
      </c>
      <c r="H24" s="3"/>
      <c r="I24" s="3">
        <v>30</v>
      </c>
      <c r="J24" s="3"/>
      <c r="K24" s="3"/>
      <c r="L24" s="3"/>
      <c r="M24" s="3">
        <f t="shared" si="1"/>
        <v>60</v>
      </c>
    </row>
    <row r="25" spans="5:13">
      <c r="E25" s="4">
        <v>8</v>
      </c>
      <c r="F25" s="3" t="s">
        <v>93</v>
      </c>
      <c r="G25" s="3">
        <v>60</v>
      </c>
      <c r="H25" s="3">
        <v>30</v>
      </c>
      <c r="I25" s="3">
        <v>70</v>
      </c>
      <c r="J25" s="3"/>
      <c r="K25" s="3"/>
      <c r="L25" s="3"/>
      <c r="M25" s="3">
        <f t="shared" si="1"/>
        <v>160</v>
      </c>
    </row>
    <row r="26" spans="5:13">
      <c r="E26" s="4">
        <v>9</v>
      </c>
      <c r="F26" s="3" t="s">
        <v>36</v>
      </c>
      <c r="G26" s="3">
        <v>20</v>
      </c>
      <c r="H26" s="3">
        <v>30</v>
      </c>
      <c r="I26" s="3">
        <v>10</v>
      </c>
      <c r="J26" s="3"/>
      <c r="K26" s="3"/>
      <c r="L26" s="3"/>
      <c r="M26" s="3">
        <f t="shared" si="1"/>
        <v>60</v>
      </c>
    </row>
    <row r="27" spans="5:13">
      <c r="E27" s="4">
        <v>10</v>
      </c>
      <c r="F27" s="3" t="s">
        <v>101</v>
      </c>
      <c r="G27" s="3">
        <v>20</v>
      </c>
      <c r="H27" s="3"/>
      <c r="I27" s="3">
        <v>30</v>
      </c>
      <c r="J27" s="3"/>
      <c r="K27" s="3"/>
      <c r="L27" s="3"/>
      <c r="M27" s="3">
        <f t="shared" si="1"/>
        <v>50</v>
      </c>
    </row>
    <row r="28" spans="5:13">
      <c r="E28" s="4">
        <v>11</v>
      </c>
      <c r="F28" s="3" t="s">
        <v>135</v>
      </c>
      <c r="G28" s="3">
        <v>30</v>
      </c>
      <c r="H28" s="3">
        <v>30</v>
      </c>
      <c r="I28" s="3">
        <v>10</v>
      </c>
      <c r="J28" s="3"/>
      <c r="K28" s="3"/>
      <c r="L28" s="3"/>
      <c r="M28" s="3">
        <f t="shared" si="1"/>
        <v>70</v>
      </c>
    </row>
    <row r="29" spans="5:13">
      <c r="E29" s="3"/>
      <c r="F29" s="3" t="s">
        <v>105</v>
      </c>
      <c r="G29" s="3"/>
      <c r="H29" s="3"/>
      <c r="I29" s="3"/>
      <c r="J29" s="3"/>
      <c r="K29" s="3"/>
      <c r="L29" s="3"/>
      <c r="M29" s="3">
        <f>SUM(M18:M28)</f>
        <v>870</v>
      </c>
    </row>
    <row r="30" customFormat="1" hidden="1"/>
    <row r="31" customFormat="1"/>
    <row r="32" customFormat="1" ht="16.5" spans="1:6">
      <c r="A32" s="102" t="s">
        <v>168</v>
      </c>
      <c r="B32" s="102"/>
      <c r="C32" s="102"/>
      <c r="D32" s="102"/>
      <c r="E32" s="102"/>
      <c r="F32" s="102"/>
    </row>
  </sheetData>
  <mergeCells count="2">
    <mergeCell ref="B16:C16"/>
    <mergeCell ref="A32:F32"/>
  </mergeCells>
  <pageMargins left="0.75" right="0.75" top="0.590277777777778" bottom="0.432638888888889" header="0.5" footer="0.5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topLeftCell="A34" workbookViewId="0">
      <selection activeCell="H62" sqref="H62"/>
    </sheetView>
  </sheetViews>
  <sheetFormatPr defaultColWidth="9" defaultRowHeight="13.5" outlineLevelCol="7"/>
  <cols>
    <col min="2" max="2" width="8.125" customWidth="1"/>
    <col min="5" max="5" width="12.125" customWidth="1"/>
    <col min="6" max="6" width="19.125"/>
    <col min="8" max="8" width="8.875" customWidth="1"/>
  </cols>
  <sheetData>
    <row r="1" ht="18.75" spans="1:8">
      <c r="A1" s="151" t="s">
        <v>332</v>
      </c>
      <c r="B1" s="151"/>
      <c r="C1" s="151"/>
      <c r="D1" s="151"/>
      <c r="E1" s="151"/>
      <c r="F1" s="151"/>
      <c r="G1" s="151"/>
      <c r="H1" s="151"/>
    </row>
    <row r="2" ht="14.25" spans="1:1">
      <c r="A2" t="s">
        <v>267</v>
      </c>
    </row>
    <row r="3" spans="1:8">
      <c r="A3" s="152" t="s">
        <v>47</v>
      </c>
      <c r="B3" s="153" t="s">
        <v>48</v>
      </c>
      <c r="C3" s="153" t="s">
        <v>333</v>
      </c>
      <c r="D3" s="154" t="s">
        <v>334</v>
      </c>
      <c r="E3" s="155" t="s">
        <v>335</v>
      </c>
      <c r="F3" s="155" t="s">
        <v>336</v>
      </c>
      <c r="G3" s="155" t="s">
        <v>337</v>
      </c>
      <c r="H3" s="156" t="s">
        <v>338</v>
      </c>
    </row>
    <row r="4" spans="1:8">
      <c r="A4" s="157" t="s">
        <v>54</v>
      </c>
      <c r="B4" s="158" t="s">
        <v>59</v>
      </c>
      <c r="C4" s="158">
        <v>891011</v>
      </c>
      <c r="D4" s="159">
        <v>11</v>
      </c>
      <c r="E4" s="159">
        <v>500</v>
      </c>
      <c r="F4" s="159" t="s">
        <v>339</v>
      </c>
      <c r="G4" s="159">
        <v>400</v>
      </c>
      <c r="H4" s="160">
        <v>200</v>
      </c>
    </row>
    <row r="5" spans="1:8">
      <c r="A5" s="157"/>
      <c r="B5" s="158" t="s">
        <v>57</v>
      </c>
      <c r="C5" s="158">
        <v>4567</v>
      </c>
      <c r="D5" s="159">
        <v>11</v>
      </c>
      <c r="E5" s="159">
        <v>500</v>
      </c>
      <c r="F5" s="159" t="s">
        <v>339</v>
      </c>
      <c r="G5" s="159">
        <v>400</v>
      </c>
      <c r="H5" s="160">
        <v>200</v>
      </c>
    </row>
    <row r="6" spans="1:8">
      <c r="A6" s="157"/>
      <c r="B6" s="158" t="s">
        <v>55</v>
      </c>
      <c r="C6" s="158">
        <v>123</v>
      </c>
      <c r="D6" s="159">
        <v>11</v>
      </c>
      <c r="E6" s="159">
        <v>500</v>
      </c>
      <c r="F6" s="159" t="s">
        <v>340</v>
      </c>
      <c r="G6" s="159">
        <v>350</v>
      </c>
      <c r="H6" s="160">
        <v>175</v>
      </c>
    </row>
    <row r="7" spans="1:8">
      <c r="A7" s="157" t="s">
        <v>60</v>
      </c>
      <c r="B7" s="158" t="s">
        <v>61</v>
      </c>
      <c r="C7" s="158">
        <v>12345</v>
      </c>
      <c r="D7" s="159">
        <v>9</v>
      </c>
      <c r="E7" s="159">
        <v>700</v>
      </c>
      <c r="F7" s="159" t="s">
        <v>341</v>
      </c>
      <c r="G7" s="159">
        <v>630</v>
      </c>
      <c r="H7" s="160">
        <v>315</v>
      </c>
    </row>
    <row r="8" spans="1:8">
      <c r="A8" s="157"/>
      <c r="B8" s="158" t="s">
        <v>63</v>
      </c>
      <c r="C8" s="158">
        <v>6789</v>
      </c>
      <c r="D8" s="159">
        <v>9</v>
      </c>
      <c r="E8" s="159">
        <v>700</v>
      </c>
      <c r="F8" s="159" t="s">
        <v>342</v>
      </c>
      <c r="G8" s="159">
        <v>560</v>
      </c>
      <c r="H8" s="160">
        <v>280</v>
      </c>
    </row>
    <row r="9" spans="1:8">
      <c r="A9" s="157"/>
      <c r="B9" s="158" t="s">
        <v>10</v>
      </c>
      <c r="C9" s="158">
        <v>1011</v>
      </c>
      <c r="D9" s="159">
        <v>9</v>
      </c>
      <c r="E9" s="159">
        <v>700</v>
      </c>
      <c r="F9" s="159" t="s">
        <v>343</v>
      </c>
      <c r="G9" s="159">
        <v>420</v>
      </c>
      <c r="H9" s="160">
        <v>210</v>
      </c>
    </row>
    <row r="10" spans="1:8">
      <c r="A10" s="157" t="s">
        <v>65</v>
      </c>
      <c r="B10" s="158" t="s">
        <v>66</v>
      </c>
      <c r="C10" s="158">
        <v>12</v>
      </c>
      <c r="D10" s="159">
        <v>11</v>
      </c>
      <c r="E10" s="159">
        <v>500</v>
      </c>
      <c r="F10" s="159" t="s">
        <v>344</v>
      </c>
      <c r="G10" s="159">
        <v>500</v>
      </c>
      <c r="H10" s="160">
        <v>250</v>
      </c>
    </row>
    <row r="11" spans="1:8">
      <c r="A11" s="157"/>
      <c r="B11" s="158" t="s">
        <v>71</v>
      </c>
      <c r="C11" s="158">
        <v>34</v>
      </c>
      <c r="D11" s="159">
        <v>11</v>
      </c>
      <c r="E11" s="159">
        <v>500</v>
      </c>
      <c r="F11" s="159" t="s">
        <v>344</v>
      </c>
      <c r="G11" s="159">
        <v>500</v>
      </c>
      <c r="H11" s="160">
        <v>250</v>
      </c>
    </row>
    <row r="12" spans="1:8">
      <c r="A12" s="157"/>
      <c r="B12" s="158" t="s">
        <v>69</v>
      </c>
      <c r="C12" s="158">
        <v>5</v>
      </c>
      <c r="D12" s="159">
        <v>11</v>
      </c>
      <c r="E12" s="159">
        <v>500</v>
      </c>
      <c r="F12" s="159" t="s">
        <v>340</v>
      </c>
      <c r="G12" s="159">
        <v>350</v>
      </c>
      <c r="H12" s="160">
        <v>175</v>
      </c>
    </row>
    <row r="13" spans="1:8">
      <c r="A13" s="157"/>
      <c r="B13" s="158" t="s">
        <v>67</v>
      </c>
      <c r="C13" s="158">
        <v>6</v>
      </c>
      <c r="D13" s="159">
        <v>11</v>
      </c>
      <c r="E13" s="159">
        <v>500</v>
      </c>
      <c r="F13" s="159" t="s">
        <v>340</v>
      </c>
      <c r="G13" s="159">
        <v>350</v>
      </c>
      <c r="H13" s="160">
        <v>175</v>
      </c>
    </row>
    <row r="14" spans="1:8">
      <c r="A14" s="157"/>
      <c r="B14" s="158" t="s">
        <v>72</v>
      </c>
      <c r="C14" s="158">
        <v>78</v>
      </c>
      <c r="D14" s="159">
        <v>11</v>
      </c>
      <c r="E14" s="159">
        <v>500</v>
      </c>
      <c r="F14" s="159" t="s">
        <v>344</v>
      </c>
      <c r="G14" s="159">
        <v>500</v>
      </c>
      <c r="H14" s="160">
        <v>250</v>
      </c>
    </row>
    <row r="15" spans="1:8">
      <c r="A15" s="157"/>
      <c r="B15" s="158" t="s">
        <v>53</v>
      </c>
      <c r="C15" s="158">
        <v>9</v>
      </c>
      <c r="D15" s="159">
        <v>11</v>
      </c>
      <c r="E15" s="159">
        <v>500</v>
      </c>
      <c r="F15" s="159" t="s">
        <v>340</v>
      </c>
      <c r="G15" s="159">
        <v>350</v>
      </c>
      <c r="H15" s="160">
        <v>175</v>
      </c>
    </row>
    <row r="16" spans="1:8">
      <c r="A16" s="157"/>
      <c r="B16" s="158" t="s">
        <v>68</v>
      </c>
      <c r="C16" s="158">
        <v>1011</v>
      </c>
      <c r="D16" s="159">
        <v>11</v>
      </c>
      <c r="E16" s="159">
        <v>500</v>
      </c>
      <c r="F16" s="159" t="s">
        <v>344</v>
      </c>
      <c r="G16" s="159">
        <v>500</v>
      </c>
      <c r="H16" s="160">
        <v>250</v>
      </c>
    </row>
    <row r="17" spans="1:8">
      <c r="A17" s="157" t="s">
        <v>76</v>
      </c>
      <c r="B17" s="158" t="s">
        <v>77</v>
      </c>
      <c r="C17" s="158">
        <v>12</v>
      </c>
      <c r="D17" s="159">
        <v>14</v>
      </c>
      <c r="E17" s="159">
        <v>200</v>
      </c>
      <c r="F17" s="159" t="s">
        <v>345</v>
      </c>
      <c r="G17" s="159">
        <v>200</v>
      </c>
      <c r="H17" s="160">
        <v>100</v>
      </c>
    </row>
    <row r="18" spans="1:8">
      <c r="A18" s="157"/>
      <c r="B18" s="158" t="s">
        <v>80</v>
      </c>
      <c r="C18" s="158">
        <v>34</v>
      </c>
      <c r="D18" s="159">
        <v>14</v>
      </c>
      <c r="E18" s="159">
        <v>200</v>
      </c>
      <c r="F18" s="159" t="s">
        <v>345</v>
      </c>
      <c r="G18" s="159">
        <v>200</v>
      </c>
      <c r="H18" s="160">
        <v>100</v>
      </c>
    </row>
    <row r="19" spans="1:8">
      <c r="A19" s="157"/>
      <c r="B19" s="158" t="s">
        <v>78</v>
      </c>
      <c r="C19" s="158">
        <v>56</v>
      </c>
      <c r="D19" s="159">
        <v>14</v>
      </c>
      <c r="E19" s="159">
        <v>200</v>
      </c>
      <c r="F19" s="159" t="s">
        <v>345</v>
      </c>
      <c r="G19" s="159">
        <v>200</v>
      </c>
      <c r="H19" s="160">
        <v>100</v>
      </c>
    </row>
    <row r="20" spans="1:8">
      <c r="A20" s="157"/>
      <c r="B20" s="158" t="s">
        <v>64</v>
      </c>
      <c r="C20" s="158">
        <v>7</v>
      </c>
      <c r="D20" s="159">
        <v>14</v>
      </c>
      <c r="E20" s="159">
        <v>200</v>
      </c>
      <c r="F20" s="159" t="s">
        <v>346</v>
      </c>
      <c r="G20" s="159">
        <v>140</v>
      </c>
      <c r="H20" s="160">
        <v>70</v>
      </c>
    </row>
    <row r="21" spans="1:8">
      <c r="A21" s="157"/>
      <c r="B21" s="158" t="s">
        <v>81</v>
      </c>
      <c r="C21" s="158">
        <v>8</v>
      </c>
      <c r="D21" s="159">
        <v>14</v>
      </c>
      <c r="E21" s="159">
        <v>200</v>
      </c>
      <c r="F21" s="159" t="s">
        <v>346</v>
      </c>
      <c r="G21" s="159">
        <v>140</v>
      </c>
      <c r="H21" s="160">
        <v>70</v>
      </c>
    </row>
    <row r="22" spans="1:8">
      <c r="A22" s="157"/>
      <c r="B22" s="158" t="s">
        <v>83</v>
      </c>
      <c r="C22" s="158">
        <v>910</v>
      </c>
      <c r="D22" s="159">
        <v>14</v>
      </c>
      <c r="E22" s="159">
        <v>200</v>
      </c>
      <c r="F22" s="159" t="s">
        <v>346</v>
      </c>
      <c r="G22" s="159">
        <v>140</v>
      </c>
      <c r="H22" s="160">
        <v>70</v>
      </c>
    </row>
    <row r="23" spans="1:8">
      <c r="A23" s="157"/>
      <c r="B23" s="158" t="s">
        <v>84</v>
      </c>
      <c r="C23" s="158">
        <v>11</v>
      </c>
      <c r="D23" s="159">
        <v>14</v>
      </c>
      <c r="E23" s="159">
        <v>200</v>
      </c>
      <c r="F23" s="159" t="s">
        <v>345</v>
      </c>
      <c r="G23" s="159">
        <v>200</v>
      </c>
      <c r="H23" s="160">
        <v>100</v>
      </c>
    </row>
    <row r="24" spans="1:8">
      <c r="A24" s="157" t="s">
        <v>86</v>
      </c>
      <c r="B24" s="158" t="s">
        <v>87</v>
      </c>
      <c r="C24" s="158">
        <v>12</v>
      </c>
      <c r="D24" s="159">
        <v>12</v>
      </c>
      <c r="E24" s="159">
        <v>400</v>
      </c>
      <c r="F24" s="159" t="s">
        <v>347</v>
      </c>
      <c r="G24" s="159">
        <v>400</v>
      </c>
      <c r="H24" s="160">
        <v>200</v>
      </c>
    </row>
    <row r="25" spans="1:8">
      <c r="A25" s="157"/>
      <c r="B25" s="158" t="s">
        <v>89</v>
      </c>
      <c r="C25" s="158">
        <v>34</v>
      </c>
      <c r="D25" s="159">
        <v>12</v>
      </c>
      <c r="E25" s="159">
        <v>400</v>
      </c>
      <c r="F25" s="159" t="s">
        <v>347</v>
      </c>
      <c r="G25" s="159">
        <v>400</v>
      </c>
      <c r="H25" s="160">
        <v>200</v>
      </c>
    </row>
    <row r="26" spans="1:8">
      <c r="A26" s="157"/>
      <c r="B26" s="158" t="s">
        <v>90</v>
      </c>
      <c r="C26" s="158">
        <v>56</v>
      </c>
      <c r="D26" s="159">
        <v>12</v>
      </c>
      <c r="E26" s="159">
        <v>400</v>
      </c>
      <c r="F26" s="159" t="s">
        <v>347</v>
      </c>
      <c r="G26" s="159">
        <v>400</v>
      </c>
      <c r="H26" s="160">
        <v>200</v>
      </c>
    </row>
    <row r="27" spans="1:8">
      <c r="A27" s="157"/>
      <c r="B27" s="158" t="s">
        <v>92</v>
      </c>
      <c r="C27" s="158">
        <v>78</v>
      </c>
      <c r="D27" s="159">
        <v>12</v>
      </c>
      <c r="E27" s="159">
        <v>400</v>
      </c>
      <c r="F27" s="159" t="s">
        <v>347</v>
      </c>
      <c r="G27" s="159">
        <v>400</v>
      </c>
      <c r="H27" s="160">
        <v>200</v>
      </c>
    </row>
    <row r="28" spans="1:8">
      <c r="A28" s="157"/>
      <c r="B28" s="158" t="s">
        <v>74</v>
      </c>
      <c r="C28" s="158">
        <v>9</v>
      </c>
      <c r="D28" s="159">
        <v>12</v>
      </c>
      <c r="E28" s="159">
        <v>400</v>
      </c>
      <c r="F28" s="159" t="s">
        <v>348</v>
      </c>
      <c r="G28" s="159">
        <v>280</v>
      </c>
      <c r="H28" s="160">
        <v>140</v>
      </c>
    </row>
    <row r="29" spans="1:8">
      <c r="A29" s="157"/>
      <c r="B29" s="158" t="s">
        <v>94</v>
      </c>
      <c r="C29" s="158">
        <v>1011</v>
      </c>
      <c r="D29" s="159">
        <v>12</v>
      </c>
      <c r="E29" s="159">
        <v>400</v>
      </c>
      <c r="F29" s="159" t="s">
        <v>347</v>
      </c>
      <c r="G29" s="159">
        <v>400</v>
      </c>
      <c r="H29" s="160">
        <v>200</v>
      </c>
    </row>
    <row r="30" spans="1:8">
      <c r="A30" s="157"/>
      <c r="B30" s="3"/>
      <c r="C30" s="3"/>
      <c r="D30" s="4"/>
      <c r="E30" s="4"/>
      <c r="F30" s="4"/>
      <c r="G30" s="4"/>
      <c r="H30" s="161"/>
    </row>
    <row r="31" ht="14.25" spans="1:8">
      <c r="A31" s="162" t="s">
        <v>349</v>
      </c>
      <c r="B31" s="163"/>
      <c r="C31" s="163"/>
      <c r="D31" s="163"/>
      <c r="E31" s="163"/>
      <c r="F31" s="163"/>
      <c r="G31" s="163">
        <f>SUM(G4:G30)</f>
        <v>9310</v>
      </c>
      <c r="H31" s="164">
        <f>SUM(H4:H29)</f>
        <v>4655</v>
      </c>
    </row>
    <row r="32" spans="6:6">
      <c r="F32" s="82">
        <f>H31</f>
        <v>4655</v>
      </c>
    </row>
    <row r="33" ht="16.5" spans="2:7">
      <c r="B33" s="102" t="s">
        <v>168</v>
      </c>
      <c r="C33" s="102"/>
      <c r="D33" s="102"/>
      <c r="E33" s="102"/>
      <c r="F33" s="102"/>
      <c r="G33" s="102"/>
    </row>
    <row r="37" spans="1:1">
      <c r="A37" t="s">
        <v>275</v>
      </c>
    </row>
    <row r="38" ht="40.5" spans="1:8">
      <c r="A38" s="4" t="s">
        <v>47</v>
      </c>
      <c r="B38" s="4" t="s">
        <v>48</v>
      </c>
      <c r="C38" s="4" t="s">
        <v>333</v>
      </c>
      <c r="D38" s="4" t="s">
        <v>334</v>
      </c>
      <c r="E38" s="4" t="s">
        <v>335</v>
      </c>
      <c r="F38" s="133" t="s">
        <v>350</v>
      </c>
      <c r="G38" s="150" t="s">
        <v>351</v>
      </c>
      <c r="H38" s="150" t="s">
        <v>352</v>
      </c>
    </row>
    <row r="39" spans="1:8">
      <c r="A39" s="134" t="s">
        <v>54</v>
      </c>
      <c r="B39" s="135" t="s">
        <v>113</v>
      </c>
      <c r="C39" s="4" t="s">
        <v>353</v>
      </c>
      <c r="D39" s="4">
        <v>15</v>
      </c>
      <c r="E39" s="4">
        <v>100</v>
      </c>
      <c r="F39" s="4" t="s">
        <v>354</v>
      </c>
      <c r="G39" s="4">
        <v>80</v>
      </c>
      <c r="H39" s="146">
        <v>40</v>
      </c>
    </row>
    <row r="40" spans="1:8">
      <c r="A40" s="136"/>
      <c r="B40" s="135" t="s">
        <v>115</v>
      </c>
      <c r="C40" s="4" t="s">
        <v>355</v>
      </c>
      <c r="D40" s="4">
        <v>15</v>
      </c>
      <c r="E40" s="4">
        <v>100</v>
      </c>
      <c r="F40" s="4" t="s">
        <v>356</v>
      </c>
      <c r="G40" s="4">
        <v>70</v>
      </c>
      <c r="H40" s="146">
        <v>35</v>
      </c>
    </row>
    <row r="41" spans="1:8">
      <c r="A41" s="134" t="s">
        <v>60</v>
      </c>
      <c r="B41" s="135" t="s">
        <v>10</v>
      </c>
      <c r="C41" s="4" t="s">
        <v>357</v>
      </c>
      <c r="D41" s="4">
        <v>14</v>
      </c>
      <c r="E41" s="4">
        <v>200</v>
      </c>
      <c r="F41" s="4" t="s">
        <v>346</v>
      </c>
      <c r="G41" s="4">
        <v>140</v>
      </c>
      <c r="H41" s="146">
        <v>70</v>
      </c>
    </row>
    <row r="42" spans="1:8">
      <c r="A42" s="137"/>
      <c r="B42" s="135" t="s">
        <v>70</v>
      </c>
      <c r="C42" s="4" t="s">
        <v>358</v>
      </c>
      <c r="D42" s="4">
        <v>14</v>
      </c>
      <c r="E42" s="4">
        <v>200</v>
      </c>
      <c r="F42" s="4" t="s">
        <v>359</v>
      </c>
      <c r="G42" s="4">
        <v>160</v>
      </c>
      <c r="H42" s="146">
        <v>80</v>
      </c>
    </row>
    <row r="43" spans="1:8">
      <c r="A43" s="134" t="s">
        <v>65</v>
      </c>
      <c r="B43" s="135" t="s">
        <v>82</v>
      </c>
      <c r="C43" s="4">
        <v>1.2</v>
      </c>
      <c r="D43" s="4">
        <v>15</v>
      </c>
      <c r="E43" s="4">
        <v>100</v>
      </c>
      <c r="F43" s="4" t="s">
        <v>360</v>
      </c>
      <c r="G43" s="4">
        <v>100</v>
      </c>
      <c r="H43" s="146">
        <v>50</v>
      </c>
    </row>
    <row r="44" spans="1:8">
      <c r="A44" s="137"/>
      <c r="B44" s="135" t="s">
        <v>116</v>
      </c>
      <c r="C44" s="4">
        <v>3.4</v>
      </c>
      <c r="D44" s="4">
        <v>15</v>
      </c>
      <c r="E44" s="4">
        <v>100</v>
      </c>
      <c r="F44" s="4" t="s">
        <v>360</v>
      </c>
      <c r="G44" s="4">
        <v>100</v>
      </c>
      <c r="H44" s="146">
        <v>50</v>
      </c>
    </row>
    <row r="45" spans="1:8">
      <c r="A45" s="137"/>
      <c r="B45" s="135" t="s">
        <v>16</v>
      </c>
      <c r="C45" s="4">
        <v>6</v>
      </c>
      <c r="D45" s="4">
        <v>15</v>
      </c>
      <c r="E45" s="4">
        <v>100</v>
      </c>
      <c r="F45" s="4" t="s">
        <v>356</v>
      </c>
      <c r="G45" s="4">
        <v>70</v>
      </c>
      <c r="H45" s="146">
        <v>35</v>
      </c>
    </row>
    <row r="46" spans="1:8">
      <c r="A46" s="137"/>
      <c r="B46" s="135" t="s">
        <v>17</v>
      </c>
      <c r="C46" s="4">
        <v>5.7</v>
      </c>
      <c r="D46" s="4">
        <v>15</v>
      </c>
      <c r="E46" s="4">
        <v>100</v>
      </c>
      <c r="F46" s="4" t="s">
        <v>360</v>
      </c>
      <c r="G46" s="4">
        <v>100</v>
      </c>
      <c r="H46" s="146">
        <v>50</v>
      </c>
    </row>
    <row r="47" spans="1:8">
      <c r="A47" s="134" t="s">
        <v>76</v>
      </c>
      <c r="B47" s="135" t="s">
        <v>12</v>
      </c>
      <c r="C47" s="4">
        <v>1.3</v>
      </c>
      <c r="D47" s="4">
        <v>15</v>
      </c>
      <c r="E47" s="4">
        <v>100</v>
      </c>
      <c r="F47" s="4" t="s">
        <v>360</v>
      </c>
      <c r="G47" s="4">
        <v>100</v>
      </c>
      <c r="H47" s="146">
        <v>50</v>
      </c>
    </row>
    <row r="48" spans="1:8">
      <c r="A48" s="137"/>
      <c r="B48" s="135" t="s">
        <v>118</v>
      </c>
      <c r="C48" s="4">
        <v>2.5</v>
      </c>
      <c r="D48" s="4">
        <v>15</v>
      </c>
      <c r="E48" s="4">
        <v>100</v>
      </c>
      <c r="F48" s="4" t="s">
        <v>360</v>
      </c>
      <c r="G48" s="4">
        <v>100</v>
      </c>
      <c r="H48" s="146">
        <v>50</v>
      </c>
    </row>
    <row r="49" spans="1:8">
      <c r="A49" s="137"/>
      <c r="B49" s="135" t="s">
        <v>13</v>
      </c>
      <c r="C49" s="4">
        <v>4.6</v>
      </c>
      <c r="D49" s="4">
        <v>15</v>
      </c>
      <c r="E49" s="4">
        <v>100</v>
      </c>
      <c r="F49" s="4" t="s">
        <v>360</v>
      </c>
      <c r="G49" s="4">
        <v>100</v>
      </c>
      <c r="H49" s="146">
        <v>50</v>
      </c>
    </row>
    <row r="50" spans="1:8">
      <c r="A50" s="136"/>
      <c r="B50" s="135" t="s">
        <v>35</v>
      </c>
      <c r="C50" s="4">
        <v>7</v>
      </c>
      <c r="D50" s="4">
        <v>15</v>
      </c>
      <c r="E50" s="4">
        <v>100</v>
      </c>
      <c r="F50" s="4" t="s">
        <v>356</v>
      </c>
      <c r="G50" s="4">
        <v>70</v>
      </c>
      <c r="H50" s="146">
        <v>35</v>
      </c>
    </row>
    <row r="51" spans="1:8">
      <c r="A51" s="134" t="s">
        <v>86</v>
      </c>
      <c r="B51" s="135" t="s">
        <v>121</v>
      </c>
      <c r="C51" s="4">
        <v>1.2</v>
      </c>
      <c r="D51" s="4">
        <v>15</v>
      </c>
      <c r="E51" s="4">
        <v>100</v>
      </c>
      <c r="F51" s="4" t="s">
        <v>360</v>
      </c>
      <c r="G51" s="4">
        <v>100</v>
      </c>
      <c r="H51" s="146">
        <v>50</v>
      </c>
    </row>
    <row r="52" spans="1:8">
      <c r="A52" s="137"/>
      <c r="B52" s="4" t="s">
        <v>85</v>
      </c>
      <c r="C52" s="4">
        <v>3</v>
      </c>
      <c r="D52" s="4">
        <v>15</v>
      </c>
      <c r="E52" s="4">
        <v>100</v>
      </c>
      <c r="F52" s="4" t="s">
        <v>356</v>
      </c>
      <c r="G52" s="4">
        <v>70</v>
      </c>
      <c r="H52" s="146">
        <v>35</v>
      </c>
    </row>
    <row r="53" spans="1:8">
      <c r="A53" s="137"/>
      <c r="B53" s="4" t="s">
        <v>88</v>
      </c>
      <c r="C53" s="4">
        <v>4</v>
      </c>
      <c r="D53" s="4">
        <v>15</v>
      </c>
      <c r="E53" s="4">
        <v>100</v>
      </c>
      <c r="F53" s="4" t="s">
        <v>356</v>
      </c>
      <c r="G53" s="4">
        <v>70</v>
      </c>
      <c r="H53" s="146">
        <v>35</v>
      </c>
    </row>
    <row r="54" spans="1:8">
      <c r="A54" s="137"/>
      <c r="B54" s="4" t="s">
        <v>79</v>
      </c>
      <c r="C54" s="4">
        <v>5</v>
      </c>
      <c r="D54" s="4">
        <v>15</v>
      </c>
      <c r="E54" s="4">
        <v>100</v>
      </c>
      <c r="F54" s="4" t="s">
        <v>356</v>
      </c>
      <c r="G54" s="4">
        <v>70</v>
      </c>
      <c r="H54" s="146">
        <v>35</v>
      </c>
    </row>
    <row r="55" spans="1:8">
      <c r="A55" s="137"/>
      <c r="B55" s="4" t="s">
        <v>120</v>
      </c>
      <c r="C55" s="4">
        <v>6</v>
      </c>
      <c r="D55" s="4">
        <v>15</v>
      </c>
      <c r="E55" s="4">
        <v>100</v>
      </c>
      <c r="F55" s="4" t="s">
        <v>356</v>
      </c>
      <c r="G55" s="4">
        <v>70</v>
      </c>
      <c r="H55" s="146">
        <v>35</v>
      </c>
    </row>
    <row r="56" spans="1:8">
      <c r="A56" s="137"/>
      <c r="B56" s="132" t="s">
        <v>124</v>
      </c>
      <c r="C56" s="132">
        <v>7</v>
      </c>
      <c r="D56" s="132">
        <v>15</v>
      </c>
      <c r="E56" s="132">
        <v>100</v>
      </c>
      <c r="F56" s="132" t="s">
        <v>356</v>
      </c>
      <c r="G56" s="132">
        <v>70</v>
      </c>
      <c r="H56" s="146">
        <v>35</v>
      </c>
    </row>
    <row r="57" spans="1:8">
      <c r="A57" s="134" t="s">
        <v>125</v>
      </c>
      <c r="B57" s="4" t="s">
        <v>7</v>
      </c>
      <c r="C57" s="4">
        <v>1.7</v>
      </c>
      <c r="D57" s="4">
        <v>15</v>
      </c>
      <c r="E57" s="4">
        <v>100</v>
      </c>
      <c r="F57" s="4" t="s">
        <v>354</v>
      </c>
      <c r="G57" s="4">
        <v>80</v>
      </c>
      <c r="H57" s="146">
        <v>40</v>
      </c>
    </row>
    <row r="58" spans="1:8">
      <c r="A58" s="137"/>
      <c r="B58" s="4" t="s">
        <v>14</v>
      </c>
      <c r="C58" s="4">
        <v>2</v>
      </c>
      <c r="D58" s="4">
        <v>15</v>
      </c>
      <c r="E58" s="4">
        <v>100</v>
      </c>
      <c r="F58" s="4" t="s">
        <v>361</v>
      </c>
      <c r="G58" s="4">
        <v>60</v>
      </c>
      <c r="H58" s="146">
        <v>30</v>
      </c>
    </row>
    <row r="59" spans="1:8">
      <c r="A59" s="137"/>
      <c r="B59" s="4" t="s">
        <v>23</v>
      </c>
      <c r="C59" s="4">
        <v>3</v>
      </c>
      <c r="D59" s="4">
        <v>15</v>
      </c>
      <c r="E59" s="4">
        <v>100</v>
      </c>
      <c r="F59" s="4" t="s">
        <v>361</v>
      </c>
      <c r="G59" s="4">
        <v>60</v>
      </c>
      <c r="H59" s="146">
        <v>30</v>
      </c>
    </row>
    <row r="60" spans="1:8">
      <c r="A60" s="137"/>
      <c r="B60" s="4" t="s">
        <v>29</v>
      </c>
      <c r="C60" s="4">
        <v>4</v>
      </c>
      <c r="D60" s="4">
        <v>15</v>
      </c>
      <c r="E60" s="4">
        <v>100</v>
      </c>
      <c r="F60" s="4" t="s">
        <v>361</v>
      </c>
      <c r="G60" s="4">
        <v>60</v>
      </c>
      <c r="H60" s="146">
        <v>30</v>
      </c>
    </row>
    <row r="61" spans="1:8">
      <c r="A61" s="136"/>
      <c r="B61" s="4" t="s">
        <v>30</v>
      </c>
      <c r="C61" s="4">
        <v>5.6</v>
      </c>
      <c r="D61" s="4">
        <v>15</v>
      </c>
      <c r="E61" s="4">
        <v>100</v>
      </c>
      <c r="F61" s="4" t="s">
        <v>354</v>
      </c>
      <c r="G61" s="4">
        <v>80</v>
      </c>
      <c r="H61" s="146">
        <v>40</v>
      </c>
    </row>
    <row r="62" spans="1:8">
      <c r="A62" s="139" t="s">
        <v>39</v>
      </c>
      <c r="B62" s="140"/>
      <c r="C62" s="140"/>
      <c r="D62" s="140"/>
      <c r="E62" s="140"/>
      <c r="F62" s="140"/>
      <c r="G62" s="4">
        <f>SUM(G39:G61)</f>
        <v>1980</v>
      </c>
      <c r="H62" s="4">
        <f>SUM(H39:H61)</f>
        <v>990</v>
      </c>
    </row>
    <row r="64" spans="8:8">
      <c r="H64">
        <f>H62+H31</f>
        <v>5645</v>
      </c>
    </row>
    <row r="65" spans="7:8">
      <c r="G65" s="5">
        <f>H64</f>
        <v>5645</v>
      </c>
      <c r="H65" s="5"/>
    </row>
    <row r="66" ht="16.5" spans="2:7">
      <c r="B66" s="102" t="s">
        <v>168</v>
      </c>
      <c r="C66" s="102"/>
      <c r="D66" s="102"/>
      <c r="E66" s="102"/>
      <c r="F66" s="102"/>
      <c r="G66" s="102"/>
    </row>
  </sheetData>
  <mergeCells count="17">
    <mergeCell ref="A1:H1"/>
    <mergeCell ref="A31:F31"/>
    <mergeCell ref="B33:G33"/>
    <mergeCell ref="A62:F62"/>
    <mergeCell ref="G65:H65"/>
    <mergeCell ref="B66:G66"/>
    <mergeCell ref="A4:A6"/>
    <mergeCell ref="A7:A9"/>
    <mergeCell ref="A10:A16"/>
    <mergeCell ref="A17:A23"/>
    <mergeCell ref="A24:A29"/>
    <mergeCell ref="A39:A40"/>
    <mergeCell ref="A41:A42"/>
    <mergeCell ref="A43:A46"/>
    <mergeCell ref="A47:A50"/>
    <mergeCell ref="A51:A56"/>
    <mergeCell ref="A57:A61"/>
  </mergeCells>
  <pageMargins left="0.747916666666667" right="0.747916666666667" top="0.393055555555556" bottom="0.865972222222222" header="0.275" footer="0.5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4"/>
  <sheetViews>
    <sheetView topLeftCell="A76" workbookViewId="0">
      <selection activeCell="H80" sqref="H80"/>
    </sheetView>
  </sheetViews>
  <sheetFormatPr defaultColWidth="9" defaultRowHeight="13.5"/>
  <cols>
    <col min="5" max="5" width="12.875" customWidth="1"/>
    <col min="6" max="6" width="12.875"/>
    <col min="12" max="12" width="9" style="1"/>
  </cols>
  <sheetData>
    <row r="1" ht="20.25" spans="1:14">
      <c r="A1" s="141" t="s">
        <v>362</v>
      </c>
      <c r="B1" s="141"/>
      <c r="C1" s="141"/>
      <c r="D1" s="141"/>
      <c r="E1" s="141"/>
      <c r="F1" s="141"/>
      <c r="G1" s="141"/>
      <c r="H1" s="141"/>
      <c r="I1" s="141"/>
      <c r="L1" s="149" t="s">
        <v>89</v>
      </c>
      <c r="M1">
        <f>SUMIF(B:B,L1,H:H)</f>
        <v>200</v>
      </c>
      <c r="N1" t="str">
        <f>VLOOKUP(L1,总表!B:B,1,0)</f>
        <v>包玲炎</v>
      </c>
    </row>
    <row r="2" ht="14" customHeight="1" spans="1:14">
      <c r="A2" s="142" t="s">
        <v>267</v>
      </c>
      <c r="B2" s="141"/>
      <c r="C2" s="141"/>
      <c r="D2" s="141"/>
      <c r="E2" s="141"/>
      <c r="F2" s="141"/>
      <c r="G2" s="141"/>
      <c r="H2" s="141"/>
      <c r="I2" s="141"/>
      <c r="L2" s="4" t="s">
        <v>69</v>
      </c>
      <c r="M2">
        <f t="shared" ref="M2:M33" si="0">SUMIF(B:B,L2,H:H)</f>
        <v>105</v>
      </c>
      <c r="N2" t="str">
        <f>VLOOKUP(L2,总表!B:B,1,0)</f>
        <v>曹永红</v>
      </c>
    </row>
    <row r="3" ht="27" spans="1:14">
      <c r="A3" s="4" t="s">
        <v>47</v>
      </c>
      <c r="B3" s="4" t="s">
        <v>48</v>
      </c>
      <c r="C3" s="4" t="s">
        <v>333</v>
      </c>
      <c r="D3" s="4" t="s">
        <v>334</v>
      </c>
      <c r="E3" s="4" t="s">
        <v>335</v>
      </c>
      <c r="F3" s="133" t="s">
        <v>350</v>
      </c>
      <c r="G3" s="133" t="s">
        <v>363</v>
      </c>
      <c r="H3" s="133" t="s">
        <v>364</v>
      </c>
      <c r="L3" s="4" t="s">
        <v>115</v>
      </c>
      <c r="M3">
        <f t="shared" si="0"/>
        <v>120</v>
      </c>
      <c r="N3" t="str">
        <f>VLOOKUP(L3,总表!B:B,1,0)</f>
        <v>巢东平</v>
      </c>
    </row>
    <row r="4" spans="1:14">
      <c r="A4" s="4" t="s">
        <v>54</v>
      </c>
      <c r="B4" s="4" t="s">
        <v>59</v>
      </c>
      <c r="C4" s="4" t="s">
        <v>365</v>
      </c>
      <c r="D4" s="4">
        <v>14</v>
      </c>
      <c r="E4" s="4">
        <v>200</v>
      </c>
      <c r="F4" s="4" t="s">
        <v>359</v>
      </c>
      <c r="G4" s="4">
        <v>160</v>
      </c>
      <c r="H4" s="4">
        <f t="shared" ref="H4:H30" si="1">G4*0.5</f>
        <v>80</v>
      </c>
      <c r="L4" s="4" t="s">
        <v>102</v>
      </c>
      <c r="M4">
        <f t="shared" si="0"/>
        <v>100</v>
      </c>
      <c r="N4" t="str">
        <f>VLOOKUP(L4,总表!B:B,1,0)</f>
        <v>巢红章</v>
      </c>
    </row>
    <row r="5" spans="1:14">
      <c r="A5" s="4"/>
      <c r="B5" s="4" t="s">
        <v>44</v>
      </c>
      <c r="C5" s="4" t="s">
        <v>366</v>
      </c>
      <c r="D5" s="4">
        <v>14</v>
      </c>
      <c r="E5" s="4">
        <v>200</v>
      </c>
      <c r="F5" s="4" t="s">
        <v>359</v>
      </c>
      <c r="G5" s="4">
        <v>160</v>
      </c>
      <c r="H5" s="4">
        <f t="shared" si="1"/>
        <v>80</v>
      </c>
      <c r="L5" s="132" t="s">
        <v>87</v>
      </c>
      <c r="M5">
        <f t="shared" si="0"/>
        <v>200</v>
      </c>
      <c r="N5" t="str">
        <f>VLOOKUP(L5,总表!B:B,1,0)</f>
        <v>巢亚娟</v>
      </c>
    </row>
    <row r="6" spans="1:14">
      <c r="A6" s="4"/>
      <c r="B6" s="4" t="s">
        <v>146</v>
      </c>
      <c r="C6" s="4" t="s">
        <v>353</v>
      </c>
      <c r="D6" s="4">
        <v>14</v>
      </c>
      <c r="E6" s="4">
        <v>200</v>
      </c>
      <c r="F6" s="4" t="s">
        <v>359</v>
      </c>
      <c r="G6" s="4">
        <v>160</v>
      </c>
      <c r="H6" s="4">
        <v>80</v>
      </c>
      <c r="L6" s="4" t="s">
        <v>44</v>
      </c>
      <c r="M6">
        <f t="shared" si="0"/>
        <v>80</v>
      </c>
      <c r="N6" t="str">
        <f>VLOOKUP(L6,总表!B:B,1,0)</f>
        <v>陈桂萍</v>
      </c>
    </row>
    <row r="7" spans="1:14">
      <c r="A7" s="4" t="s">
        <v>60</v>
      </c>
      <c r="B7" s="4" t="s">
        <v>146</v>
      </c>
      <c r="C7" s="4" t="s">
        <v>357</v>
      </c>
      <c r="D7" s="4">
        <v>12</v>
      </c>
      <c r="E7" s="4">
        <v>400</v>
      </c>
      <c r="F7" s="4" t="s">
        <v>348</v>
      </c>
      <c r="G7" s="4">
        <v>280</v>
      </c>
      <c r="H7" s="134">
        <v>140</v>
      </c>
      <c r="L7" s="4" t="s">
        <v>64</v>
      </c>
      <c r="M7">
        <f t="shared" si="0"/>
        <v>70</v>
      </c>
      <c r="N7" t="str">
        <f>VLOOKUP(L7,总表!B:B,1,0)</f>
        <v>陈慧青</v>
      </c>
    </row>
    <row r="8" spans="1:14">
      <c r="A8" s="4"/>
      <c r="B8" s="4" t="s">
        <v>75</v>
      </c>
      <c r="C8" s="4" t="s">
        <v>358</v>
      </c>
      <c r="D8" s="4">
        <v>12</v>
      </c>
      <c r="E8" s="4">
        <v>400</v>
      </c>
      <c r="F8" s="4" t="s">
        <v>367</v>
      </c>
      <c r="G8" s="4">
        <v>320</v>
      </c>
      <c r="H8" s="4">
        <f t="shared" si="1"/>
        <v>160</v>
      </c>
      <c r="L8" s="131" t="s">
        <v>145</v>
      </c>
      <c r="M8">
        <f t="shared" si="0"/>
        <v>100</v>
      </c>
      <c r="N8" t="str">
        <f>VLOOKUP(L8,总表!B:B,1,0)</f>
        <v>陈蓉</v>
      </c>
    </row>
    <row r="9" spans="1:14">
      <c r="A9" s="4"/>
      <c r="B9" s="4" t="s">
        <v>70</v>
      </c>
      <c r="C9" s="4">
        <v>8.9</v>
      </c>
      <c r="D9" s="4">
        <v>12</v>
      </c>
      <c r="E9" s="4">
        <v>400</v>
      </c>
      <c r="F9" s="4" t="s">
        <v>368</v>
      </c>
      <c r="G9" s="4">
        <v>240</v>
      </c>
      <c r="H9" s="4">
        <f t="shared" si="1"/>
        <v>120</v>
      </c>
      <c r="L9" s="146" t="s">
        <v>79</v>
      </c>
      <c r="M9">
        <f t="shared" si="0"/>
        <v>35</v>
      </c>
      <c r="N9" t="str">
        <f>VLOOKUP(L9,总表!B:B,1,0)</f>
        <v>陈忠花</v>
      </c>
    </row>
    <row r="10" spans="1:14">
      <c r="A10" s="4"/>
      <c r="B10" s="4" t="s">
        <v>9</v>
      </c>
      <c r="C10" s="4" t="s">
        <v>369</v>
      </c>
      <c r="D10" s="4">
        <v>12</v>
      </c>
      <c r="E10" s="4">
        <v>400</v>
      </c>
      <c r="F10" s="4" t="s">
        <v>348</v>
      </c>
      <c r="G10" s="4">
        <v>280</v>
      </c>
      <c r="H10" s="4">
        <f t="shared" si="1"/>
        <v>140</v>
      </c>
      <c r="L10" s="146" t="s">
        <v>29</v>
      </c>
      <c r="M10">
        <f t="shared" si="0"/>
        <v>40</v>
      </c>
      <c r="N10" t="str">
        <f>VLOOKUP(L10,总表!B:B,1,0)</f>
        <v>丛彩亚</v>
      </c>
    </row>
    <row r="11" spans="1:14">
      <c r="A11" s="4" t="s">
        <v>65</v>
      </c>
      <c r="B11" s="4" t="s">
        <v>101</v>
      </c>
      <c r="C11" s="4">
        <v>1.2</v>
      </c>
      <c r="D11" s="4">
        <v>4</v>
      </c>
      <c r="E11" s="4">
        <v>800</v>
      </c>
      <c r="F11" s="4" t="s">
        <v>370</v>
      </c>
      <c r="G11" s="4">
        <v>800</v>
      </c>
      <c r="H11" s="4">
        <f t="shared" si="1"/>
        <v>400</v>
      </c>
      <c r="L11" s="4" t="s">
        <v>91</v>
      </c>
      <c r="M11">
        <f t="shared" si="0"/>
        <v>280</v>
      </c>
      <c r="N11" t="str">
        <f>VLOOKUP(L11,总表!B:B,1,0)</f>
        <v>董红方</v>
      </c>
    </row>
    <row r="12" spans="1:14">
      <c r="A12" s="4"/>
      <c r="B12" s="4" t="s">
        <v>99</v>
      </c>
      <c r="C12" s="4">
        <v>3.4</v>
      </c>
      <c r="D12" s="4">
        <v>4</v>
      </c>
      <c r="E12" s="4">
        <v>800</v>
      </c>
      <c r="F12" s="4" t="s">
        <v>370</v>
      </c>
      <c r="G12" s="4">
        <v>800</v>
      </c>
      <c r="H12" s="4">
        <f t="shared" si="1"/>
        <v>400</v>
      </c>
      <c r="L12" s="146" t="s">
        <v>31</v>
      </c>
      <c r="M12">
        <f t="shared" si="0"/>
        <v>0</v>
      </c>
      <c r="N12" t="str">
        <f>VLOOKUP(L12,总表!B:B,1,0)</f>
        <v>董丽娟</v>
      </c>
    </row>
    <row r="13" spans="1:14">
      <c r="A13" s="4"/>
      <c r="B13" s="4" t="s">
        <v>143</v>
      </c>
      <c r="C13" s="4">
        <v>5.6</v>
      </c>
      <c r="D13" s="4">
        <v>4</v>
      </c>
      <c r="E13" s="4">
        <v>800</v>
      </c>
      <c r="F13" s="4" t="s">
        <v>370</v>
      </c>
      <c r="G13" s="4">
        <v>800</v>
      </c>
      <c r="H13" s="4">
        <f t="shared" si="1"/>
        <v>400</v>
      </c>
      <c r="L13" s="131" t="s">
        <v>149</v>
      </c>
      <c r="M13">
        <f t="shared" si="0"/>
        <v>245</v>
      </c>
      <c r="N13" t="str">
        <f>VLOOKUP(L13,总表!B:B,1,0)</f>
        <v>耿红飞</v>
      </c>
    </row>
    <row r="14" spans="1:14">
      <c r="A14" s="4"/>
      <c r="B14" s="4" t="s">
        <v>144</v>
      </c>
      <c r="C14" s="4">
        <v>7.8</v>
      </c>
      <c r="D14" s="4">
        <v>4</v>
      </c>
      <c r="E14" s="4">
        <v>800</v>
      </c>
      <c r="F14" s="4" t="s">
        <v>370</v>
      </c>
      <c r="G14" s="4">
        <v>800</v>
      </c>
      <c r="H14" s="4">
        <f t="shared" si="1"/>
        <v>400</v>
      </c>
      <c r="L14" s="135" t="s">
        <v>82</v>
      </c>
      <c r="M14">
        <f t="shared" si="0"/>
        <v>50</v>
      </c>
      <c r="N14" t="str">
        <f>VLOOKUP(L14,总表!B:B,1,0)</f>
        <v>耿志忠</v>
      </c>
    </row>
    <row r="15" spans="1:14">
      <c r="A15" s="4"/>
      <c r="B15" s="4" t="s">
        <v>46</v>
      </c>
      <c r="C15" s="4">
        <v>9</v>
      </c>
      <c r="D15" s="4">
        <v>4</v>
      </c>
      <c r="E15" s="4">
        <v>800</v>
      </c>
      <c r="F15" s="4" t="s">
        <v>371</v>
      </c>
      <c r="G15" s="4">
        <v>560</v>
      </c>
      <c r="H15" s="4">
        <f t="shared" si="1"/>
        <v>280</v>
      </c>
      <c r="L15" s="135" t="s">
        <v>12</v>
      </c>
      <c r="M15">
        <f t="shared" si="0"/>
        <v>50</v>
      </c>
      <c r="N15" t="str">
        <f>VLOOKUP(L15,总表!B:B,1,0)</f>
        <v>顾银芳</v>
      </c>
    </row>
    <row r="16" spans="1:14">
      <c r="A16" s="4"/>
      <c r="B16" s="4" t="s">
        <v>134</v>
      </c>
      <c r="C16" s="4">
        <v>10.11</v>
      </c>
      <c r="D16" s="4">
        <v>4</v>
      </c>
      <c r="E16" s="4">
        <v>800</v>
      </c>
      <c r="F16" s="4" t="s">
        <v>370</v>
      </c>
      <c r="G16" s="4">
        <v>800</v>
      </c>
      <c r="H16" s="4">
        <f t="shared" si="1"/>
        <v>400</v>
      </c>
      <c r="L16" s="4" t="s">
        <v>77</v>
      </c>
      <c r="M16">
        <f t="shared" si="0"/>
        <v>100</v>
      </c>
      <c r="N16" t="str">
        <f>VLOOKUP(L16,总表!B:B,1,0)</f>
        <v>郭格秀</v>
      </c>
    </row>
    <row r="17" spans="1:14">
      <c r="A17" s="4"/>
      <c r="B17" s="4" t="s">
        <v>91</v>
      </c>
      <c r="C17" s="4">
        <v>12</v>
      </c>
      <c r="D17" s="4">
        <v>4</v>
      </c>
      <c r="E17" s="4">
        <v>800</v>
      </c>
      <c r="F17" s="4" t="s">
        <v>371</v>
      </c>
      <c r="G17" s="4">
        <v>560</v>
      </c>
      <c r="H17" s="4">
        <f t="shared" si="1"/>
        <v>280</v>
      </c>
      <c r="L17" s="4" t="s">
        <v>143</v>
      </c>
      <c r="M17">
        <f t="shared" si="0"/>
        <v>400</v>
      </c>
      <c r="N17" t="str">
        <f>VLOOKUP(L17,总表!B:B,1,0)</f>
        <v>韩茜</v>
      </c>
    </row>
    <row r="18" spans="1:14">
      <c r="A18" s="4" t="s">
        <v>76</v>
      </c>
      <c r="B18" s="4" t="s">
        <v>102</v>
      </c>
      <c r="C18" s="4">
        <v>1.4</v>
      </c>
      <c r="D18" s="4">
        <v>14</v>
      </c>
      <c r="E18" s="4">
        <v>200</v>
      </c>
      <c r="F18" s="4" t="s">
        <v>345</v>
      </c>
      <c r="G18" s="4">
        <v>200</v>
      </c>
      <c r="H18" s="4">
        <f t="shared" si="1"/>
        <v>100</v>
      </c>
      <c r="L18" s="4" t="s">
        <v>127</v>
      </c>
      <c r="M18">
        <f t="shared" si="0"/>
        <v>70</v>
      </c>
      <c r="N18" t="str">
        <f>VLOOKUP(L18,总表!B:B,1,0)</f>
        <v>何勤</v>
      </c>
    </row>
    <row r="19" spans="1:14">
      <c r="A19" s="4"/>
      <c r="B19" s="4" t="s">
        <v>133</v>
      </c>
      <c r="C19" s="4">
        <v>2.3</v>
      </c>
      <c r="D19" s="4">
        <v>14</v>
      </c>
      <c r="E19" s="4">
        <v>200</v>
      </c>
      <c r="F19" s="4" t="s">
        <v>345</v>
      </c>
      <c r="G19" s="4">
        <v>200</v>
      </c>
      <c r="H19" s="4">
        <f t="shared" si="1"/>
        <v>100</v>
      </c>
      <c r="L19" s="135" t="s">
        <v>116</v>
      </c>
      <c r="M19">
        <f t="shared" si="0"/>
        <v>50</v>
      </c>
      <c r="N19" t="str">
        <f>VLOOKUP(L19,总表!B:B,1,0)</f>
        <v>何伟</v>
      </c>
    </row>
    <row r="20" spans="1:14">
      <c r="A20" s="4"/>
      <c r="B20" s="4" t="s">
        <v>157</v>
      </c>
      <c r="C20" s="4">
        <v>5.6</v>
      </c>
      <c r="D20" s="4">
        <v>14</v>
      </c>
      <c r="E20" s="4">
        <v>200</v>
      </c>
      <c r="F20" s="4" t="s">
        <v>345</v>
      </c>
      <c r="G20" s="4">
        <v>200</v>
      </c>
      <c r="H20" s="4">
        <f t="shared" si="1"/>
        <v>100</v>
      </c>
      <c r="L20" s="4" t="s">
        <v>123</v>
      </c>
      <c r="M20">
        <f t="shared" si="0"/>
        <v>350</v>
      </c>
      <c r="N20" t="str">
        <f>VLOOKUP(L20,总表!B:B,1,0)</f>
        <v>胡秋红</v>
      </c>
    </row>
    <row r="21" spans="1:14">
      <c r="A21" s="4"/>
      <c r="B21" s="4" t="s">
        <v>153</v>
      </c>
      <c r="C21" s="4">
        <v>7.8</v>
      </c>
      <c r="D21" s="4">
        <v>14</v>
      </c>
      <c r="E21" s="4">
        <v>200</v>
      </c>
      <c r="F21" s="4" t="s">
        <v>345</v>
      </c>
      <c r="G21" s="4">
        <v>200</v>
      </c>
      <c r="H21" s="4">
        <f t="shared" si="1"/>
        <v>100</v>
      </c>
      <c r="L21" s="146" t="s">
        <v>85</v>
      </c>
      <c r="M21">
        <f t="shared" si="0"/>
        <v>35</v>
      </c>
      <c r="N21" t="str">
        <f>VLOOKUP(L21,总表!B:B,1,0)</f>
        <v>黄敏荣</v>
      </c>
    </row>
    <row r="22" spans="1:14">
      <c r="A22" s="4"/>
      <c r="B22" s="4" t="s">
        <v>107</v>
      </c>
      <c r="C22" s="4">
        <v>9</v>
      </c>
      <c r="D22" s="4">
        <v>14</v>
      </c>
      <c r="E22" s="4">
        <v>200</v>
      </c>
      <c r="F22" s="4" t="s">
        <v>346</v>
      </c>
      <c r="G22" s="4">
        <v>140</v>
      </c>
      <c r="H22" s="4">
        <f t="shared" si="1"/>
        <v>70</v>
      </c>
      <c r="L22" s="4" t="s">
        <v>23</v>
      </c>
      <c r="M22">
        <f t="shared" si="0"/>
        <v>120</v>
      </c>
      <c r="N22" t="str">
        <f>VLOOKUP(L22,总表!B:B,1,0)</f>
        <v>黄其</v>
      </c>
    </row>
    <row r="23" spans="1:14">
      <c r="A23" s="4"/>
      <c r="B23" s="4" t="s">
        <v>127</v>
      </c>
      <c r="C23" s="4">
        <v>10</v>
      </c>
      <c r="D23" s="4">
        <v>14</v>
      </c>
      <c r="E23" s="4">
        <v>200</v>
      </c>
      <c r="F23" s="4" t="s">
        <v>346</v>
      </c>
      <c r="G23" s="4">
        <v>140</v>
      </c>
      <c r="H23" s="4">
        <f t="shared" si="1"/>
        <v>70</v>
      </c>
      <c r="L23" s="131" t="s">
        <v>71</v>
      </c>
      <c r="M23">
        <f t="shared" si="0"/>
        <v>150</v>
      </c>
      <c r="N23" t="str">
        <f>VLOOKUP(L23,总表!B:B,1,0)</f>
        <v>黄琰</v>
      </c>
    </row>
    <row r="24" spans="1:14">
      <c r="A24" s="4"/>
      <c r="B24" s="4" t="s">
        <v>19</v>
      </c>
      <c r="C24" s="4">
        <v>11.12</v>
      </c>
      <c r="D24" s="4">
        <v>14</v>
      </c>
      <c r="E24" s="4">
        <v>200</v>
      </c>
      <c r="F24" s="4" t="s">
        <v>345</v>
      </c>
      <c r="G24" s="4">
        <v>200</v>
      </c>
      <c r="H24" s="4">
        <f t="shared" si="1"/>
        <v>100</v>
      </c>
      <c r="L24" s="146" t="s">
        <v>88</v>
      </c>
      <c r="M24">
        <f t="shared" si="0"/>
        <v>35</v>
      </c>
      <c r="N24" t="str">
        <f>VLOOKUP(L24,总表!B:B,1,0)</f>
        <v>黄治忠</v>
      </c>
    </row>
    <row r="25" spans="1:14">
      <c r="A25" s="4" t="s">
        <v>86</v>
      </c>
      <c r="B25" s="4" t="s">
        <v>152</v>
      </c>
      <c r="C25" s="4">
        <v>1.9</v>
      </c>
      <c r="D25" s="4">
        <v>8</v>
      </c>
      <c r="E25" s="4">
        <v>700</v>
      </c>
      <c r="F25" s="4" t="s">
        <v>372</v>
      </c>
      <c r="G25" s="4">
        <v>700</v>
      </c>
      <c r="H25" s="4">
        <f t="shared" si="1"/>
        <v>350</v>
      </c>
      <c r="L25" s="4" t="s">
        <v>153</v>
      </c>
      <c r="M25">
        <f t="shared" si="0"/>
        <v>100</v>
      </c>
      <c r="N25" t="str">
        <f>VLOOKUP(L25,总表!B:B,1,0)</f>
        <v>姜俊逸</v>
      </c>
    </row>
    <row r="26" spans="1:14">
      <c r="A26" s="4"/>
      <c r="B26" s="4" t="s">
        <v>151</v>
      </c>
      <c r="C26" s="4">
        <v>2.4</v>
      </c>
      <c r="D26" s="4">
        <v>8</v>
      </c>
      <c r="E26" s="4">
        <v>700</v>
      </c>
      <c r="F26" s="4" t="s">
        <v>372</v>
      </c>
      <c r="G26" s="4">
        <v>700</v>
      </c>
      <c r="H26" s="4">
        <f t="shared" si="1"/>
        <v>350</v>
      </c>
      <c r="L26" s="132" t="s">
        <v>62</v>
      </c>
      <c r="M26">
        <f t="shared" si="0"/>
        <v>70</v>
      </c>
      <c r="N26" t="str">
        <f>VLOOKUP(L26,总表!B:B,1,0)</f>
        <v>蒋红富</v>
      </c>
    </row>
    <row r="27" spans="1:14">
      <c r="A27" s="4"/>
      <c r="B27" s="4" t="s">
        <v>156</v>
      </c>
      <c r="C27" s="4">
        <v>3.8</v>
      </c>
      <c r="D27" s="4">
        <v>8</v>
      </c>
      <c r="E27" s="4">
        <v>700</v>
      </c>
      <c r="F27" s="4" t="s">
        <v>372</v>
      </c>
      <c r="G27" s="4">
        <v>700</v>
      </c>
      <c r="H27" s="4">
        <f t="shared" si="1"/>
        <v>350</v>
      </c>
      <c r="L27" s="4" t="s">
        <v>152</v>
      </c>
      <c r="M27">
        <f t="shared" si="0"/>
        <v>350</v>
      </c>
      <c r="N27" t="str">
        <f>VLOOKUP(L27,总表!B:B,1,0)</f>
        <v>金娇娇</v>
      </c>
    </row>
    <row r="28" spans="1:14">
      <c r="A28" s="4"/>
      <c r="B28" s="4" t="s">
        <v>159</v>
      </c>
      <c r="C28" s="4">
        <v>5.6</v>
      </c>
      <c r="D28" s="4">
        <v>8</v>
      </c>
      <c r="E28" s="4">
        <v>700</v>
      </c>
      <c r="F28" s="4" t="s">
        <v>372</v>
      </c>
      <c r="G28" s="4">
        <v>700</v>
      </c>
      <c r="H28" s="4">
        <f t="shared" si="1"/>
        <v>350</v>
      </c>
      <c r="L28" s="123" t="s">
        <v>124</v>
      </c>
      <c r="M28">
        <f t="shared" si="0"/>
        <v>35</v>
      </c>
      <c r="N28" t="str">
        <f>VLOOKUP(L28,总表!B:B,1,0)</f>
        <v>李青</v>
      </c>
    </row>
    <row r="29" spans="1:14">
      <c r="A29" s="4"/>
      <c r="B29" s="4" t="s">
        <v>11</v>
      </c>
      <c r="C29" s="4">
        <v>7.1</v>
      </c>
      <c r="D29" s="4">
        <v>8</v>
      </c>
      <c r="E29" s="4">
        <v>700</v>
      </c>
      <c r="F29" s="4" t="s">
        <v>372</v>
      </c>
      <c r="G29" s="4">
        <v>700</v>
      </c>
      <c r="H29" s="4">
        <f t="shared" si="1"/>
        <v>350</v>
      </c>
      <c r="L29" s="135" t="s">
        <v>13</v>
      </c>
      <c r="M29">
        <f t="shared" si="0"/>
        <v>50</v>
      </c>
      <c r="N29" t="str">
        <f>VLOOKUP(L29,总表!B:B,1,0)</f>
        <v>李燕华</v>
      </c>
    </row>
    <row r="30" spans="1:14">
      <c r="A30" s="4"/>
      <c r="B30" s="4" t="s">
        <v>123</v>
      </c>
      <c r="C30" s="4">
        <v>11.12</v>
      </c>
      <c r="D30" s="4">
        <v>8</v>
      </c>
      <c r="E30" s="4">
        <v>700</v>
      </c>
      <c r="F30" s="4" t="s">
        <v>372</v>
      </c>
      <c r="G30" s="4">
        <v>700</v>
      </c>
      <c r="H30" s="4">
        <f t="shared" si="1"/>
        <v>350</v>
      </c>
      <c r="L30" s="4" t="s">
        <v>22</v>
      </c>
      <c r="M30">
        <f t="shared" si="0"/>
        <v>120</v>
      </c>
      <c r="N30" t="str">
        <f>VLOOKUP(L30,总表!B:B,1,0)</f>
        <v>凌建华</v>
      </c>
    </row>
    <row r="31" spans="1:14">
      <c r="A31" s="143" t="s">
        <v>39</v>
      </c>
      <c r="B31" s="144"/>
      <c r="C31" s="144"/>
      <c r="D31" s="144"/>
      <c r="E31" s="144"/>
      <c r="F31" s="144"/>
      <c r="G31" s="145"/>
      <c r="H31" s="4">
        <f>SUM(H4:H30)</f>
        <v>6100</v>
      </c>
      <c r="L31" s="4" t="s">
        <v>151</v>
      </c>
      <c r="M31">
        <f t="shared" si="0"/>
        <v>350</v>
      </c>
      <c r="N31" t="str">
        <f>VLOOKUP(L31,总表!B:B,1,0)</f>
        <v>刘星</v>
      </c>
    </row>
    <row r="32" spans="6:14">
      <c r="F32" s="82"/>
      <c r="L32" s="4" t="s">
        <v>20</v>
      </c>
      <c r="M32">
        <f t="shared" si="0"/>
        <v>120</v>
      </c>
      <c r="N32" t="str">
        <f>VLOOKUP(L32,总表!B:B,1,0)</f>
        <v>刘燕</v>
      </c>
    </row>
    <row r="33" spans="1:14">
      <c r="A33" t="s">
        <v>275</v>
      </c>
      <c r="L33" s="4" t="s">
        <v>68</v>
      </c>
      <c r="M33">
        <f t="shared" si="0"/>
        <v>150</v>
      </c>
      <c r="N33" t="str">
        <f>VLOOKUP(L33,总表!B:B,1,0)</f>
        <v>陆玲娣</v>
      </c>
    </row>
    <row r="34" spans="1:14">
      <c r="A34" s="4" t="s">
        <v>47</v>
      </c>
      <c r="B34" s="3" t="s">
        <v>48</v>
      </c>
      <c r="C34" s="3" t="s">
        <v>333</v>
      </c>
      <c r="D34" s="4" t="s">
        <v>334</v>
      </c>
      <c r="E34" s="146" t="s">
        <v>335</v>
      </c>
      <c r="F34" s="146" t="s">
        <v>336</v>
      </c>
      <c r="G34" s="147" t="s">
        <v>373</v>
      </c>
      <c r="H34" s="148" t="s">
        <v>374</v>
      </c>
      <c r="L34" s="146" t="s">
        <v>30</v>
      </c>
      <c r="M34">
        <f t="shared" ref="M34:M65" si="2">SUMIF(B:B,L34,H:H)</f>
        <v>40</v>
      </c>
      <c r="N34" t="str">
        <f>VLOOKUP(L34,总表!B:B,1,0)</f>
        <v>吕新华</v>
      </c>
    </row>
    <row r="35" spans="1:14">
      <c r="A35" s="4" t="s">
        <v>54</v>
      </c>
      <c r="B35" s="3" t="s">
        <v>95</v>
      </c>
      <c r="C35" s="3">
        <v>1234</v>
      </c>
      <c r="D35" s="4">
        <v>13</v>
      </c>
      <c r="E35" s="4">
        <v>300</v>
      </c>
      <c r="F35" s="4" t="s">
        <v>375</v>
      </c>
      <c r="G35" s="4">
        <v>240</v>
      </c>
      <c r="H35" s="4">
        <f t="shared" ref="H35:H38" si="3">G35/2</f>
        <v>120</v>
      </c>
      <c r="L35" s="4" t="s">
        <v>9</v>
      </c>
      <c r="M35">
        <f t="shared" si="2"/>
        <v>140</v>
      </c>
      <c r="N35" t="str">
        <f>VLOOKUP(L35,总表!B:B,1,0)</f>
        <v>马红燕</v>
      </c>
    </row>
    <row r="36" spans="1:14">
      <c r="A36" s="4"/>
      <c r="B36" s="3" t="s">
        <v>115</v>
      </c>
      <c r="C36" s="3">
        <v>5678</v>
      </c>
      <c r="D36" s="4">
        <v>13</v>
      </c>
      <c r="E36" s="4">
        <v>300</v>
      </c>
      <c r="F36" s="4" t="s">
        <v>375</v>
      </c>
      <c r="G36" s="4">
        <v>240</v>
      </c>
      <c r="H36" s="4">
        <v>120</v>
      </c>
      <c r="L36" s="4" t="s">
        <v>78</v>
      </c>
      <c r="M36">
        <f t="shared" si="2"/>
        <v>100</v>
      </c>
      <c r="N36" t="str">
        <f>VLOOKUP(L36,总表!B:B,1,0)</f>
        <v>潘彩平</v>
      </c>
    </row>
    <row r="37" spans="1:14">
      <c r="A37" s="4"/>
      <c r="B37" s="130" t="s">
        <v>149</v>
      </c>
      <c r="C37" s="130">
        <v>91011</v>
      </c>
      <c r="D37" s="131">
        <v>13</v>
      </c>
      <c r="E37" s="131">
        <v>300</v>
      </c>
      <c r="F37" s="131" t="s">
        <v>376</v>
      </c>
      <c r="G37" s="131">
        <v>210</v>
      </c>
      <c r="H37" s="131">
        <f t="shared" si="3"/>
        <v>105</v>
      </c>
      <c r="L37" s="135" t="s">
        <v>377</v>
      </c>
      <c r="M37">
        <f t="shared" si="2"/>
        <v>0</v>
      </c>
      <c r="N37" t="e">
        <f>VLOOKUP(L37,总表!B:B,1,0)</f>
        <v>#N/A</v>
      </c>
    </row>
    <row r="38" spans="1:14">
      <c r="A38" s="4" t="s">
        <v>60</v>
      </c>
      <c r="B38" s="130" t="s">
        <v>149</v>
      </c>
      <c r="C38" s="130">
        <v>91011</v>
      </c>
      <c r="D38" s="131">
        <v>12</v>
      </c>
      <c r="E38" s="131">
        <v>400</v>
      </c>
      <c r="F38" s="131" t="s">
        <v>348</v>
      </c>
      <c r="G38" s="131">
        <v>280</v>
      </c>
      <c r="H38" s="131">
        <f t="shared" si="3"/>
        <v>140</v>
      </c>
      <c r="L38" s="131" t="s">
        <v>154</v>
      </c>
      <c r="M38">
        <f t="shared" si="2"/>
        <v>100</v>
      </c>
      <c r="N38" t="str">
        <f>VLOOKUP(L38,总表!B:B,1,0)</f>
        <v>钱佳佳</v>
      </c>
    </row>
    <row r="39" spans="1:14">
      <c r="A39" s="4"/>
      <c r="B39" s="130" t="s">
        <v>147</v>
      </c>
      <c r="C39" s="130">
        <v>345</v>
      </c>
      <c r="D39" s="131">
        <v>12</v>
      </c>
      <c r="E39" s="131">
        <v>400</v>
      </c>
      <c r="F39" s="131" t="s">
        <v>348</v>
      </c>
      <c r="G39" s="131">
        <v>280</v>
      </c>
      <c r="H39" s="131">
        <v>140</v>
      </c>
      <c r="L39" s="146" t="s">
        <v>114</v>
      </c>
      <c r="M39">
        <f t="shared" si="2"/>
        <v>35</v>
      </c>
      <c r="N39" t="str">
        <f>VLOOKUP(L39,总表!B:B,1,0)</f>
        <v>钱瑞根</v>
      </c>
    </row>
    <row r="40" spans="1:14">
      <c r="A40" s="4"/>
      <c r="B40" s="3" t="s">
        <v>70</v>
      </c>
      <c r="C40" s="3">
        <v>8</v>
      </c>
      <c r="D40" s="4">
        <v>12</v>
      </c>
      <c r="E40" s="4">
        <v>400</v>
      </c>
      <c r="F40" s="4" t="s">
        <v>378</v>
      </c>
      <c r="G40" s="4">
        <v>160</v>
      </c>
      <c r="H40" s="4">
        <v>80</v>
      </c>
      <c r="L40" s="4" t="s">
        <v>134</v>
      </c>
      <c r="M40">
        <f t="shared" si="2"/>
        <v>400</v>
      </c>
      <c r="N40" t="str">
        <f>VLOOKUP(L40,总表!B:B,1,0)</f>
        <v>钱竹燕</v>
      </c>
    </row>
    <row r="41" spans="1:14">
      <c r="A41" s="4"/>
      <c r="B41" s="3" t="s">
        <v>63</v>
      </c>
      <c r="C41" s="3">
        <v>1267</v>
      </c>
      <c r="D41" s="4">
        <v>12</v>
      </c>
      <c r="E41" s="4">
        <v>400</v>
      </c>
      <c r="F41" s="4" t="s">
        <v>367</v>
      </c>
      <c r="G41" s="4">
        <v>320</v>
      </c>
      <c r="H41" s="4">
        <f t="shared" ref="H41:H44" si="4">G41/2</f>
        <v>160</v>
      </c>
      <c r="L41" s="146" t="s">
        <v>34</v>
      </c>
      <c r="M41">
        <f t="shared" si="2"/>
        <v>0</v>
      </c>
      <c r="N41" t="str">
        <f>VLOOKUP(L41,总表!B:B,1,0)</f>
        <v>邵春凤</v>
      </c>
    </row>
    <row r="42" spans="1:14">
      <c r="A42" s="4" t="s">
        <v>65</v>
      </c>
      <c r="B42" s="3" t="s">
        <v>66</v>
      </c>
      <c r="C42" s="3">
        <v>12</v>
      </c>
      <c r="D42" s="4">
        <v>13</v>
      </c>
      <c r="E42" s="4">
        <v>300</v>
      </c>
      <c r="F42" s="4" t="s">
        <v>379</v>
      </c>
      <c r="G42" s="4">
        <v>300</v>
      </c>
      <c r="H42" s="4">
        <f t="shared" si="4"/>
        <v>150</v>
      </c>
      <c r="L42" s="4" t="s">
        <v>95</v>
      </c>
      <c r="M42">
        <f t="shared" si="2"/>
        <v>120</v>
      </c>
      <c r="N42" t="str">
        <f>VLOOKUP(L42,总表!B:B,1,0)</f>
        <v>邵红亚</v>
      </c>
    </row>
    <row r="43" spans="1:14">
      <c r="A43" s="4"/>
      <c r="B43" s="130" t="s">
        <v>71</v>
      </c>
      <c r="C43" s="130">
        <v>34</v>
      </c>
      <c r="D43" s="131">
        <v>13</v>
      </c>
      <c r="E43" s="131">
        <v>300</v>
      </c>
      <c r="F43" s="131" t="s">
        <v>379</v>
      </c>
      <c r="G43" s="131">
        <v>300</v>
      </c>
      <c r="H43" s="131">
        <f t="shared" si="4"/>
        <v>150</v>
      </c>
      <c r="L43" s="4" t="s">
        <v>101</v>
      </c>
      <c r="M43">
        <f t="shared" si="2"/>
        <v>400</v>
      </c>
      <c r="N43" t="str">
        <f>VLOOKUP(L43,总表!B:B,1,0)</f>
        <v>谭志前</v>
      </c>
    </row>
    <row r="44" spans="1:14">
      <c r="A44" s="4"/>
      <c r="B44" s="3" t="s">
        <v>69</v>
      </c>
      <c r="C44" s="3">
        <v>5</v>
      </c>
      <c r="D44" s="4">
        <v>13</v>
      </c>
      <c r="E44" s="4">
        <v>300</v>
      </c>
      <c r="F44" s="4" t="s">
        <v>376</v>
      </c>
      <c r="G44" s="4">
        <v>210</v>
      </c>
      <c r="H44" s="4">
        <f t="shared" si="4"/>
        <v>105</v>
      </c>
      <c r="L44" s="4" t="s">
        <v>144</v>
      </c>
      <c r="M44">
        <f t="shared" si="2"/>
        <v>400</v>
      </c>
      <c r="N44" t="str">
        <f>VLOOKUP(L44,总表!B:B,1,0)</f>
        <v>王丹</v>
      </c>
    </row>
    <row r="45" spans="1:14">
      <c r="A45" s="4"/>
      <c r="B45" s="3" t="s">
        <v>67</v>
      </c>
      <c r="C45" s="3">
        <v>6</v>
      </c>
      <c r="D45" s="4">
        <v>13</v>
      </c>
      <c r="E45" s="4">
        <v>300</v>
      </c>
      <c r="F45" s="4" t="s">
        <v>376</v>
      </c>
      <c r="G45" s="4">
        <v>210</v>
      </c>
      <c r="H45" s="4">
        <v>105</v>
      </c>
      <c r="L45" s="4" t="s">
        <v>72</v>
      </c>
      <c r="M45">
        <f t="shared" si="2"/>
        <v>150</v>
      </c>
      <c r="N45" t="str">
        <f>VLOOKUP(L45,总表!B:B,1,0)</f>
        <v>王琴</v>
      </c>
    </row>
    <row r="46" spans="1:14">
      <c r="A46" s="4"/>
      <c r="B46" s="3" t="s">
        <v>72</v>
      </c>
      <c r="C46" s="3">
        <v>78</v>
      </c>
      <c r="D46" s="4">
        <v>13</v>
      </c>
      <c r="E46" s="4">
        <v>300</v>
      </c>
      <c r="F46" s="4" t="s">
        <v>379</v>
      </c>
      <c r="G46" s="4">
        <v>300</v>
      </c>
      <c r="H46" s="4">
        <v>150</v>
      </c>
      <c r="L46" s="4" t="s">
        <v>99</v>
      </c>
      <c r="M46">
        <f t="shared" si="2"/>
        <v>400</v>
      </c>
      <c r="N46" t="str">
        <f>VLOOKUP(L46,总表!B:B,1,0)</f>
        <v>王琴华</v>
      </c>
    </row>
    <row r="47" spans="1:14">
      <c r="A47" s="4"/>
      <c r="B47" s="3" t="s">
        <v>53</v>
      </c>
      <c r="C47" s="3">
        <v>9</v>
      </c>
      <c r="D47" s="4">
        <v>13</v>
      </c>
      <c r="E47" s="4">
        <v>300</v>
      </c>
      <c r="F47" s="4" t="s">
        <v>376</v>
      </c>
      <c r="G47" s="4">
        <v>210</v>
      </c>
      <c r="H47" s="4">
        <v>105</v>
      </c>
      <c r="L47" s="135" t="s">
        <v>380</v>
      </c>
      <c r="M47">
        <f t="shared" si="2"/>
        <v>0</v>
      </c>
      <c r="N47" t="e">
        <f>VLOOKUP(L47,总表!B:B,1,0)</f>
        <v>#N/A</v>
      </c>
    </row>
    <row r="48" spans="1:14">
      <c r="A48" s="4"/>
      <c r="B48" s="3" t="s">
        <v>68</v>
      </c>
      <c r="C48" s="3">
        <v>1011</v>
      </c>
      <c r="D48" s="4">
        <v>13</v>
      </c>
      <c r="E48" s="4">
        <v>300</v>
      </c>
      <c r="F48" s="4" t="s">
        <v>379</v>
      </c>
      <c r="G48" s="4">
        <v>300</v>
      </c>
      <c r="H48" s="4">
        <f t="shared" ref="H48:H56" si="5">G48/2</f>
        <v>150</v>
      </c>
      <c r="L48" s="4" t="s">
        <v>75</v>
      </c>
      <c r="M48">
        <f t="shared" si="2"/>
        <v>160</v>
      </c>
      <c r="N48" t="str">
        <f>VLOOKUP(L48,总表!B:B,1,0)</f>
        <v>王月琴</v>
      </c>
    </row>
    <row r="49" spans="1:14">
      <c r="A49" s="4" t="s">
        <v>76</v>
      </c>
      <c r="B49" s="3" t="s">
        <v>77</v>
      </c>
      <c r="C49" s="3">
        <v>12</v>
      </c>
      <c r="D49" s="4">
        <v>14</v>
      </c>
      <c r="E49" s="4">
        <v>200</v>
      </c>
      <c r="F49" s="4" t="s">
        <v>345</v>
      </c>
      <c r="G49" s="4">
        <v>200</v>
      </c>
      <c r="H49" s="4">
        <v>100</v>
      </c>
      <c r="L49" s="4" t="s">
        <v>46</v>
      </c>
      <c r="M49">
        <f t="shared" si="2"/>
        <v>280</v>
      </c>
      <c r="N49" t="str">
        <f>VLOOKUP(L49,总表!B:B,1,0)</f>
        <v>谢定华</v>
      </c>
    </row>
    <row r="50" spans="1:14">
      <c r="A50" s="4"/>
      <c r="B50" s="130" t="s">
        <v>145</v>
      </c>
      <c r="C50" s="130">
        <v>34</v>
      </c>
      <c r="D50" s="131">
        <v>14</v>
      </c>
      <c r="E50" s="131">
        <v>200</v>
      </c>
      <c r="F50" s="131" t="s">
        <v>345</v>
      </c>
      <c r="G50" s="131">
        <v>200</v>
      </c>
      <c r="H50" s="131">
        <v>100</v>
      </c>
      <c r="L50" s="146" t="s">
        <v>7</v>
      </c>
      <c r="M50">
        <f t="shared" si="2"/>
        <v>40</v>
      </c>
      <c r="N50" t="str">
        <f>VLOOKUP(L50,总表!B:B,1,0)</f>
        <v>徐芳</v>
      </c>
    </row>
    <row r="51" spans="1:14">
      <c r="A51" s="4"/>
      <c r="B51" s="3" t="s">
        <v>78</v>
      </c>
      <c r="C51" s="3">
        <v>56</v>
      </c>
      <c r="D51" s="4">
        <v>14</v>
      </c>
      <c r="E51" s="4">
        <v>200</v>
      </c>
      <c r="F51" s="4" t="s">
        <v>345</v>
      </c>
      <c r="G51" s="4">
        <v>200</v>
      </c>
      <c r="H51" s="4">
        <v>100</v>
      </c>
      <c r="L51" s="4" t="s">
        <v>107</v>
      </c>
      <c r="M51">
        <f t="shared" si="2"/>
        <v>70</v>
      </c>
      <c r="N51" t="str">
        <f>VLOOKUP(L51,总表!B:B,1,0)</f>
        <v>徐立萍</v>
      </c>
    </row>
    <row r="52" spans="1:14">
      <c r="A52" s="4"/>
      <c r="B52" s="3" t="s">
        <v>64</v>
      </c>
      <c r="C52" s="3">
        <v>7</v>
      </c>
      <c r="D52" s="4">
        <v>14</v>
      </c>
      <c r="E52" s="4">
        <v>200</v>
      </c>
      <c r="F52" s="4" t="s">
        <v>346</v>
      </c>
      <c r="G52" s="4">
        <v>140</v>
      </c>
      <c r="H52" s="4">
        <f t="shared" si="5"/>
        <v>70</v>
      </c>
      <c r="L52" s="132" t="s">
        <v>74</v>
      </c>
      <c r="M52">
        <f t="shared" si="2"/>
        <v>140</v>
      </c>
      <c r="N52" t="str">
        <f>VLOOKUP(L52,总表!B:B,1,0)</f>
        <v>徐兴华</v>
      </c>
    </row>
    <row r="53" spans="1:14">
      <c r="A53" s="4"/>
      <c r="B53" s="47" t="s">
        <v>62</v>
      </c>
      <c r="C53" s="47">
        <v>8</v>
      </c>
      <c r="D53" s="4">
        <v>14</v>
      </c>
      <c r="E53" s="4">
        <v>200</v>
      </c>
      <c r="F53" s="4" t="s">
        <v>346</v>
      </c>
      <c r="G53" s="132">
        <v>140</v>
      </c>
      <c r="H53" s="132">
        <f t="shared" si="5"/>
        <v>70</v>
      </c>
      <c r="L53" s="4" t="s">
        <v>66</v>
      </c>
      <c r="M53">
        <f t="shared" si="2"/>
        <v>150</v>
      </c>
      <c r="N53" t="str">
        <f>VLOOKUP(L53,总表!B:B,1,0)</f>
        <v>徐叶琳</v>
      </c>
    </row>
    <row r="54" spans="1:14">
      <c r="A54" s="4"/>
      <c r="B54" s="130" t="s">
        <v>154</v>
      </c>
      <c r="C54" s="130">
        <v>910</v>
      </c>
      <c r="D54" s="131">
        <v>14</v>
      </c>
      <c r="E54" s="131">
        <v>200</v>
      </c>
      <c r="F54" s="131" t="s">
        <v>345</v>
      </c>
      <c r="G54" s="131">
        <v>200</v>
      </c>
      <c r="H54" s="131">
        <f t="shared" si="5"/>
        <v>100</v>
      </c>
      <c r="L54" s="132" t="s">
        <v>92</v>
      </c>
      <c r="M54">
        <f t="shared" si="2"/>
        <v>200</v>
      </c>
      <c r="N54" t="str">
        <f>VLOOKUP(L54,总表!B:B,1,0)</f>
        <v>薛静麒</v>
      </c>
    </row>
    <row r="55" spans="1:14">
      <c r="A55" s="4"/>
      <c r="B55" s="47" t="s">
        <v>84</v>
      </c>
      <c r="C55" s="47">
        <v>11</v>
      </c>
      <c r="D55" s="4">
        <v>14</v>
      </c>
      <c r="E55" s="4">
        <v>200</v>
      </c>
      <c r="F55" s="4" t="s">
        <v>346</v>
      </c>
      <c r="G55" s="132">
        <v>140</v>
      </c>
      <c r="H55" s="132">
        <f t="shared" si="5"/>
        <v>70</v>
      </c>
      <c r="L55" s="4" t="s">
        <v>159</v>
      </c>
      <c r="M55">
        <f t="shared" si="2"/>
        <v>350</v>
      </c>
      <c r="N55" t="str">
        <f>VLOOKUP(L55,总表!B:B,1,0)</f>
        <v>杨明慧</v>
      </c>
    </row>
    <row r="56" spans="1:14">
      <c r="A56" s="4" t="s">
        <v>86</v>
      </c>
      <c r="B56" s="47" t="s">
        <v>87</v>
      </c>
      <c r="C56" s="47">
        <v>12</v>
      </c>
      <c r="D56" s="132">
        <v>12</v>
      </c>
      <c r="E56" s="132">
        <v>400</v>
      </c>
      <c r="F56" s="132" t="s">
        <v>347</v>
      </c>
      <c r="G56" s="132">
        <v>400</v>
      </c>
      <c r="H56" s="132">
        <f t="shared" si="5"/>
        <v>200</v>
      </c>
      <c r="L56" s="4" t="s">
        <v>53</v>
      </c>
      <c r="M56">
        <f t="shared" si="2"/>
        <v>105</v>
      </c>
      <c r="N56" t="str">
        <f>VLOOKUP(L56,总表!B:B,1,0)</f>
        <v>杨玉林</v>
      </c>
    </row>
    <row r="57" spans="1:14">
      <c r="A57" s="4"/>
      <c r="B57" s="130" t="s">
        <v>89</v>
      </c>
      <c r="C57" s="130">
        <v>34</v>
      </c>
      <c r="D57" s="131">
        <v>12</v>
      </c>
      <c r="E57" s="131">
        <v>400</v>
      </c>
      <c r="F57" s="131" t="s">
        <v>347</v>
      </c>
      <c r="G57" s="131">
        <v>400</v>
      </c>
      <c r="H57" s="131">
        <v>200</v>
      </c>
      <c r="L57" s="132" t="s">
        <v>135</v>
      </c>
      <c r="M57">
        <f t="shared" si="2"/>
        <v>200</v>
      </c>
      <c r="N57" t="str">
        <f>VLOOKUP(L57,总表!B:B,1,0)</f>
        <v>叶筱曼</v>
      </c>
    </row>
    <row r="58" spans="1:14">
      <c r="A58" s="4"/>
      <c r="B58" s="130" t="s">
        <v>150</v>
      </c>
      <c r="C58" s="130">
        <v>56</v>
      </c>
      <c r="D58" s="131">
        <v>12</v>
      </c>
      <c r="E58" s="131">
        <v>400</v>
      </c>
      <c r="F58" s="131" t="s">
        <v>347</v>
      </c>
      <c r="G58" s="131">
        <v>400</v>
      </c>
      <c r="H58" s="131">
        <v>200</v>
      </c>
      <c r="L58" s="135" t="s">
        <v>35</v>
      </c>
      <c r="M58">
        <f t="shared" si="2"/>
        <v>35</v>
      </c>
      <c r="N58" t="str">
        <f>VLOOKUP(L58,总表!B:B,1,0)</f>
        <v>尹纪才</v>
      </c>
    </row>
    <row r="59" spans="1:14">
      <c r="A59" s="4"/>
      <c r="B59" s="47" t="s">
        <v>92</v>
      </c>
      <c r="C59" s="47">
        <v>78</v>
      </c>
      <c r="D59" s="132">
        <v>12</v>
      </c>
      <c r="E59" s="132">
        <v>400</v>
      </c>
      <c r="F59" s="132" t="s">
        <v>347</v>
      </c>
      <c r="G59" s="132">
        <v>400</v>
      </c>
      <c r="H59" s="132">
        <f t="shared" ref="H59:H64" si="6">G59/2</f>
        <v>200</v>
      </c>
      <c r="L59" s="4" t="s">
        <v>157</v>
      </c>
      <c r="M59">
        <f t="shared" si="2"/>
        <v>100</v>
      </c>
      <c r="N59" t="str">
        <f>VLOOKUP(L59,总表!B:B,1,0)</f>
        <v>于静云</v>
      </c>
    </row>
    <row r="60" spans="1:14">
      <c r="A60" s="4"/>
      <c r="B60" s="47" t="s">
        <v>74</v>
      </c>
      <c r="C60" s="47">
        <v>9</v>
      </c>
      <c r="D60" s="132">
        <v>12</v>
      </c>
      <c r="E60" s="132">
        <v>400</v>
      </c>
      <c r="F60" s="132" t="s">
        <v>348</v>
      </c>
      <c r="G60" s="132">
        <v>280</v>
      </c>
      <c r="H60" s="132">
        <f t="shared" si="6"/>
        <v>140</v>
      </c>
      <c r="L60" s="4" t="s">
        <v>59</v>
      </c>
      <c r="M60">
        <f t="shared" si="2"/>
        <v>80</v>
      </c>
      <c r="N60" t="str">
        <f>VLOOKUP(L60,总表!B:B,1,0)</f>
        <v>恽波</v>
      </c>
    </row>
    <row r="61" spans="1:14">
      <c r="A61" s="4"/>
      <c r="B61" s="47" t="s">
        <v>135</v>
      </c>
      <c r="C61" s="47">
        <v>1011</v>
      </c>
      <c r="D61" s="132">
        <v>12</v>
      </c>
      <c r="E61" s="132">
        <v>400</v>
      </c>
      <c r="F61" s="132" t="s">
        <v>347</v>
      </c>
      <c r="G61" s="132">
        <v>400</v>
      </c>
      <c r="H61" s="132">
        <f t="shared" si="6"/>
        <v>200</v>
      </c>
      <c r="L61" s="4" t="s">
        <v>70</v>
      </c>
      <c r="M61">
        <f t="shared" si="2"/>
        <v>200</v>
      </c>
      <c r="N61" t="str">
        <f>VLOOKUP(L61,总表!B:B,1,0)</f>
        <v>恽方平</v>
      </c>
    </row>
    <row r="62" spans="1:14">
      <c r="A62" s="4" t="s">
        <v>125</v>
      </c>
      <c r="B62" s="3" t="s">
        <v>18</v>
      </c>
      <c r="C62" s="3">
        <v>111</v>
      </c>
      <c r="D62" s="4">
        <v>13</v>
      </c>
      <c r="E62" s="4">
        <v>300</v>
      </c>
      <c r="F62" s="4" t="s">
        <v>375</v>
      </c>
      <c r="G62" s="4">
        <v>240</v>
      </c>
      <c r="H62" s="4">
        <f t="shared" si="6"/>
        <v>120</v>
      </c>
      <c r="L62" s="146" t="s">
        <v>33</v>
      </c>
      <c r="M62">
        <f t="shared" si="2"/>
        <v>0</v>
      </c>
      <c r="N62" t="str">
        <f>VLOOKUP(L62,总表!B:B,1,0)</f>
        <v>恽永红</v>
      </c>
    </row>
    <row r="63" spans="1:14">
      <c r="A63" s="4"/>
      <c r="B63" s="3" t="s">
        <v>22</v>
      </c>
      <c r="C63" s="3">
        <v>89</v>
      </c>
      <c r="D63" s="4">
        <v>13</v>
      </c>
      <c r="E63" s="4">
        <v>300</v>
      </c>
      <c r="F63" s="4" t="s">
        <v>375</v>
      </c>
      <c r="G63" s="4">
        <v>240</v>
      </c>
      <c r="H63" s="4">
        <f t="shared" si="6"/>
        <v>120</v>
      </c>
      <c r="L63" s="132" t="s">
        <v>84</v>
      </c>
      <c r="M63">
        <f t="shared" si="2"/>
        <v>70</v>
      </c>
      <c r="N63" t="str">
        <f>VLOOKUP(L63,总表!B:B,1,0)</f>
        <v>张旦辉</v>
      </c>
    </row>
    <row r="64" spans="1:14">
      <c r="A64" s="4"/>
      <c r="B64" s="3" t="s">
        <v>20</v>
      </c>
      <c r="C64" s="3">
        <v>310</v>
      </c>
      <c r="D64" s="4">
        <v>13</v>
      </c>
      <c r="E64" s="4">
        <v>300</v>
      </c>
      <c r="F64" s="4" t="s">
        <v>375</v>
      </c>
      <c r="G64" s="4">
        <v>240</v>
      </c>
      <c r="H64" s="4">
        <f t="shared" si="6"/>
        <v>120</v>
      </c>
      <c r="L64" s="4" t="s">
        <v>11</v>
      </c>
      <c r="M64">
        <f t="shared" si="2"/>
        <v>350</v>
      </c>
      <c r="N64" t="str">
        <f>VLOOKUP(L64,总表!B:B,1,0)</f>
        <v>张冬娣</v>
      </c>
    </row>
    <row r="65" spans="1:14">
      <c r="A65" s="4"/>
      <c r="B65" s="3" t="s">
        <v>14</v>
      </c>
      <c r="C65" s="3">
        <v>45</v>
      </c>
      <c r="D65" s="4">
        <v>13</v>
      </c>
      <c r="E65" s="4">
        <v>300</v>
      </c>
      <c r="F65" s="4" t="s">
        <v>375</v>
      </c>
      <c r="G65" s="4">
        <v>240</v>
      </c>
      <c r="H65" s="4">
        <v>120</v>
      </c>
      <c r="L65" s="4" t="s">
        <v>130</v>
      </c>
      <c r="M65">
        <f t="shared" si="2"/>
        <v>120</v>
      </c>
      <c r="N65" t="str">
        <f>VLOOKUP(L65,总表!B:B,1,0)</f>
        <v>张国珍</v>
      </c>
    </row>
    <row r="66" spans="1:14">
      <c r="A66" s="4"/>
      <c r="B66" s="3" t="s">
        <v>130</v>
      </c>
      <c r="C66" s="3">
        <v>67</v>
      </c>
      <c r="D66" s="4">
        <v>13</v>
      </c>
      <c r="E66" s="4">
        <v>300</v>
      </c>
      <c r="F66" s="4" t="s">
        <v>375</v>
      </c>
      <c r="G66" s="4">
        <v>240</v>
      </c>
      <c r="H66" s="4">
        <v>120</v>
      </c>
      <c r="L66" s="4" t="s">
        <v>14</v>
      </c>
      <c r="M66">
        <f t="shared" ref="M66:M81" si="7">SUMIF(B:B,L66,H:H)</f>
        <v>120</v>
      </c>
      <c r="N66" t="str">
        <f>VLOOKUP(L66,总表!B:B,1,0)</f>
        <v>张林峰</v>
      </c>
    </row>
    <row r="67" spans="1:14">
      <c r="A67" s="4"/>
      <c r="B67" s="3" t="s">
        <v>23</v>
      </c>
      <c r="C67" s="3">
        <v>2</v>
      </c>
      <c r="D67" s="4">
        <v>13</v>
      </c>
      <c r="E67" s="4">
        <v>300</v>
      </c>
      <c r="F67" s="4" t="s">
        <v>381</v>
      </c>
      <c r="G67" s="4">
        <v>180</v>
      </c>
      <c r="H67" s="4">
        <f>G67/2</f>
        <v>90</v>
      </c>
      <c r="L67" s="4" t="s">
        <v>19</v>
      </c>
      <c r="M67">
        <f t="shared" si="7"/>
        <v>100</v>
      </c>
      <c r="N67" t="str">
        <f>VLOOKUP(L67,总表!B:B,1,0)</f>
        <v>张琪</v>
      </c>
    </row>
    <row r="68" spans="1:14">
      <c r="A68" s="2" t="s">
        <v>349</v>
      </c>
      <c r="B68" s="2"/>
      <c r="C68" s="2"/>
      <c r="D68" s="2"/>
      <c r="E68" s="2"/>
      <c r="F68" s="2"/>
      <c r="G68" s="4"/>
      <c r="H68" s="4">
        <f>SUM(H35:H67)</f>
        <v>4220</v>
      </c>
      <c r="L68" s="4" t="s">
        <v>133</v>
      </c>
      <c r="M68">
        <f t="shared" si="7"/>
        <v>100</v>
      </c>
      <c r="N68" t="str">
        <f>VLOOKUP(L68,总表!B:B,1,0)</f>
        <v>张婷</v>
      </c>
    </row>
    <row r="69" spans="12:14">
      <c r="L69" s="4" t="s">
        <v>67</v>
      </c>
      <c r="M69">
        <f t="shared" si="7"/>
        <v>105</v>
      </c>
      <c r="N69" t="str">
        <f>VLOOKUP(L69,总表!B:B,1,0)</f>
        <v>张小明</v>
      </c>
    </row>
    <row r="70" spans="1:14">
      <c r="A70" t="s">
        <v>282</v>
      </c>
      <c r="L70" s="4" t="s">
        <v>63</v>
      </c>
      <c r="M70">
        <f t="shared" si="7"/>
        <v>160</v>
      </c>
      <c r="N70" t="str">
        <f>VLOOKUP(L70,总表!B:B,1,0)</f>
        <v>张兴奕</v>
      </c>
    </row>
    <row r="71" ht="40.5" spans="1:14">
      <c r="A71" s="4" t="s">
        <v>47</v>
      </c>
      <c r="B71" s="4" t="s">
        <v>48</v>
      </c>
      <c r="C71" s="4" t="s">
        <v>333</v>
      </c>
      <c r="D71" s="4" t="s">
        <v>334</v>
      </c>
      <c r="E71" s="4" t="s">
        <v>335</v>
      </c>
      <c r="F71" s="133" t="s">
        <v>350</v>
      </c>
      <c r="G71" s="150" t="s">
        <v>351</v>
      </c>
      <c r="H71" s="150" t="s">
        <v>352</v>
      </c>
      <c r="L71" s="4" t="s">
        <v>156</v>
      </c>
      <c r="M71">
        <f t="shared" si="7"/>
        <v>350</v>
      </c>
      <c r="N71" t="str">
        <f>VLOOKUP(L71,总表!B:B,1,0)</f>
        <v>张越</v>
      </c>
    </row>
    <row r="72" spans="1:14">
      <c r="A72" s="134" t="s">
        <v>54</v>
      </c>
      <c r="B72" s="135" t="s">
        <v>10</v>
      </c>
      <c r="C72" s="4" t="s">
        <v>357</v>
      </c>
      <c r="D72" s="4">
        <v>15</v>
      </c>
      <c r="E72" s="4">
        <v>100</v>
      </c>
      <c r="F72" s="4" t="s">
        <v>356</v>
      </c>
      <c r="G72" s="4">
        <v>70</v>
      </c>
      <c r="H72" s="146">
        <v>35</v>
      </c>
      <c r="L72" s="4" t="s">
        <v>18</v>
      </c>
      <c r="M72">
        <f t="shared" si="7"/>
        <v>120</v>
      </c>
      <c r="N72" t="str">
        <f>VLOOKUP(L72,总表!B:B,1,0)</f>
        <v>赵华新</v>
      </c>
    </row>
    <row r="73" spans="1:14">
      <c r="A73" s="136"/>
      <c r="B73" s="135" t="s">
        <v>55</v>
      </c>
      <c r="C73" s="4" t="s">
        <v>358</v>
      </c>
      <c r="D73" s="4">
        <v>15</v>
      </c>
      <c r="E73" s="4">
        <v>100</v>
      </c>
      <c r="F73" s="4" t="s">
        <v>354</v>
      </c>
      <c r="G73" s="4">
        <v>80</v>
      </c>
      <c r="H73" s="146">
        <v>40</v>
      </c>
      <c r="L73" s="135" t="s">
        <v>17</v>
      </c>
      <c r="M73">
        <f t="shared" si="7"/>
        <v>50</v>
      </c>
      <c r="N73" t="str">
        <f>VLOOKUP(L73,总表!B:B,1,0)</f>
        <v>郑伟琴</v>
      </c>
    </row>
    <row r="74" spans="1:14">
      <c r="A74" s="134" t="s">
        <v>60</v>
      </c>
      <c r="B74" s="135" t="s">
        <v>10</v>
      </c>
      <c r="C74" s="4">
        <v>1.2</v>
      </c>
      <c r="D74" s="4">
        <v>15</v>
      </c>
      <c r="E74" s="4">
        <v>100</v>
      </c>
      <c r="F74" s="4" t="s">
        <v>361</v>
      </c>
      <c r="G74" s="4">
        <v>60</v>
      </c>
      <c r="H74" s="146">
        <v>30</v>
      </c>
      <c r="L74" s="4" t="s">
        <v>32</v>
      </c>
      <c r="M74">
        <f t="shared" si="7"/>
        <v>0</v>
      </c>
      <c r="N74" t="str">
        <f>VLOOKUP(L74,总表!B:B,1,0)</f>
        <v>郑志龙</v>
      </c>
    </row>
    <row r="75" spans="1:14">
      <c r="A75" s="137"/>
      <c r="B75" s="135" t="s">
        <v>147</v>
      </c>
      <c r="C75" s="4" t="s">
        <v>382</v>
      </c>
      <c r="D75" s="4">
        <v>15</v>
      </c>
      <c r="E75" s="4">
        <v>100</v>
      </c>
      <c r="F75" s="4" t="s">
        <v>356</v>
      </c>
      <c r="G75" s="4">
        <v>70</v>
      </c>
      <c r="H75" s="146">
        <v>35</v>
      </c>
      <c r="L75" s="4" t="s">
        <v>146</v>
      </c>
      <c r="M75">
        <f t="shared" si="7"/>
        <v>220</v>
      </c>
      <c r="N75" t="str">
        <f>VLOOKUP(L75,总表!B:B,1,0)</f>
        <v>钟佳涵</v>
      </c>
    </row>
    <row r="76" spans="1:14">
      <c r="A76" s="136"/>
      <c r="B76" s="135" t="s">
        <v>16</v>
      </c>
      <c r="C76" s="4">
        <v>6.7</v>
      </c>
      <c r="D76" s="4">
        <v>15</v>
      </c>
      <c r="E76" s="4">
        <v>100</v>
      </c>
      <c r="F76" s="4" t="s">
        <v>361</v>
      </c>
      <c r="G76" s="4">
        <v>60</v>
      </c>
      <c r="H76" s="146">
        <v>30</v>
      </c>
      <c r="L76" s="135" t="s">
        <v>16</v>
      </c>
      <c r="M76">
        <f t="shared" si="7"/>
        <v>65</v>
      </c>
      <c r="N76" t="str">
        <f>VLOOKUP(L76,总表!B:B,1,0)</f>
        <v>周传方</v>
      </c>
    </row>
    <row r="77" spans="1:14">
      <c r="A77" s="134" t="s">
        <v>65</v>
      </c>
      <c r="B77" s="135" t="s">
        <v>82</v>
      </c>
      <c r="C77" s="4">
        <v>1.2</v>
      </c>
      <c r="D77" s="4">
        <v>15</v>
      </c>
      <c r="E77" s="4">
        <v>100</v>
      </c>
      <c r="F77" s="4" t="s">
        <v>360</v>
      </c>
      <c r="G77" s="4">
        <v>100</v>
      </c>
      <c r="H77" s="146">
        <v>50</v>
      </c>
      <c r="L77" s="4" t="s">
        <v>28</v>
      </c>
      <c r="M77">
        <f t="shared" si="7"/>
        <v>0</v>
      </c>
      <c r="N77" t="str">
        <f>VLOOKUP(L77,总表!B:B,1,0)</f>
        <v>周建华</v>
      </c>
    </row>
    <row r="78" spans="1:14">
      <c r="A78" s="137"/>
      <c r="B78" s="135" t="s">
        <v>116</v>
      </c>
      <c r="C78" s="4">
        <v>3.4</v>
      </c>
      <c r="D78" s="4">
        <v>15</v>
      </c>
      <c r="E78" s="4">
        <v>100</v>
      </c>
      <c r="F78" s="4" t="s">
        <v>360</v>
      </c>
      <c r="G78" s="4">
        <v>100</v>
      </c>
      <c r="H78" s="146">
        <v>50</v>
      </c>
      <c r="L78" s="131" t="s">
        <v>150</v>
      </c>
      <c r="M78">
        <f t="shared" si="7"/>
        <v>200</v>
      </c>
      <c r="N78" t="str">
        <f>VLOOKUP(L78,总表!B:B,1,0)</f>
        <v>周沁</v>
      </c>
    </row>
    <row r="79" spans="1:14">
      <c r="A79" s="137"/>
      <c r="B79" s="135" t="s">
        <v>16</v>
      </c>
      <c r="C79" s="4">
        <v>6</v>
      </c>
      <c r="D79" s="4">
        <v>15</v>
      </c>
      <c r="E79" s="4">
        <v>100</v>
      </c>
      <c r="F79" s="4" t="s">
        <v>356</v>
      </c>
      <c r="G79" s="4">
        <v>70</v>
      </c>
      <c r="H79" s="146">
        <v>35</v>
      </c>
      <c r="L79" s="131" t="s">
        <v>147</v>
      </c>
      <c r="M79">
        <f t="shared" si="7"/>
        <v>175</v>
      </c>
      <c r="N79" t="str">
        <f>VLOOKUP(L79,总表!B:B,1,0)</f>
        <v>朱健</v>
      </c>
    </row>
    <row r="80" spans="1:14">
      <c r="A80" s="137"/>
      <c r="B80" s="135" t="s">
        <v>17</v>
      </c>
      <c r="C80" s="4">
        <v>5.7</v>
      </c>
      <c r="D80" s="4">
        <v>15</v>
      </c>
      <c r="E80" s="4">
        <v>100</v>
      </c>
      <c r="F80" s="4" t="s">
        <v>360</v>
      </c>
      <c r="G80" s="4">
        <v>100</v>
      </c>
      <c r="H80" s="146">
        <v>50</v>
      </c>
      <c r="L80" s="135" t="s">
        <v>10</v>
      </c>
      <c r="M80">
        <f t="shared" si="7"/>
        <v>65</v>
      </c>
      <c r="N80" t="str">
        <f>VLOOKUP(L80,总表!B:B,1,0)</f>
        <v>朱丽萍</v>
      </c>
    </row>
    <row r="81" spans="1:14">
      <c r="A81" s="134" t="s">
        <v>76</v>
      </c>
      <c r="B81" s="135" t="s">
        <v>12</v>
      </c>
      <c r="C81" s="4">
        <v>1.3</v>
      </c>
      <c r="D81" s="4">
        <v>15</v>
      </c>
      <c r="E81" s="4">
        <v>100</v>
      </c>
      <c r="F81" s="4" t="s">
        <v>360</v>
      </c>
      <c r="G81" s="4">
        <v>100</v>
      </c>
      <c r="H81" s="146">
        <v>50</v>
      </c>
      <c r="L81" s="135" t="s">
        <v>118</v>
      </c>
      <c r="M81">
        <f t="shared" si="7"/>
        <v>50</v>
      </c>
      <c r="N81" t="str">
        <f>VLOOKUP(L81,总表!B:B,1,0)</f>
        <v>朱学兰</v>
      </c>
    </row>
    <row r="82" spans="1:14">
      <c r="A82" s="137"/>
      <c r="B82" s="135" t="s">
        <v>118</v>
      </c>
      <c r="C82" s="4">
        <v>2.5</v>
      </c>
      <c r="D82" s="4">
        <v>15</v>
      </c>
      <c r="E82" s="4">
        <v>100</v>
      </c>
      <c r="F82" s="4" t="s">
        <v>360</v>
      </c>
      <c r="G82" s="4">
        <v>100</v>
      </c>
      <c r="H82" s="146">
        <v>50</v>
      </c>
      <c r="L82" s="4"/>
      <c r="M82">
        <f>SUM(M1:M81)</f>
        <v>11145</v>
      </c>
      <c r="N82" t="e">
        <f>VLOOKUP(L82,总表!B:B,1,0)</f>
        <v>#N/A</v>
      </c>
    </row>
    <row r="83" spans="1:8">
      <c r="A83" s="137"/>
      <c r="B83" s="135" t="s">
        <v>13</v>
      </c>
      <c r="C83" s="4">
        <v>4.6</v>
      </c>
      <c r="D83" s="4">
        <v>15</v>
      </c>
      <c r="E83" s="4">
        <v>100</v>
      </c>
      <c r="F83" s="4" t="s">
        <v>360</v>
      </c>
      <c r="G83" s="4">
        <v>100</v>
      </c>
      <c r="H83" s="146">
        <v>50</v>
      </c>
    </row>
    <row r="84" spans="1:8">
      <c r="A84" s="136"/>
      <c r="B84" s="135" t="s">
        <v>35</v>
      </c>
      <c r="C84" s="4">
        <v>7</v>
      </c>
      <c r="D84" s="4">
        <v>15</v>
      </c>
      <c r="E84" s="4">
        <v>100</v>
      </c>
      <c r="F84" s="4" t="s">
        <v>356</v>
      </c>
      <c r="G84" s="4">
        <v>70</v>
      </c>
      <c r="H84" s="146">
        <v>35</v>
      </c>
    </row>
    <row r="85" spans="1:8">
      <c r="A85" s="134" t="s">
        <v>86</v>
      </c>
      <c r="B85" s="135" t="s">
        <v>120</v>
      </c>
      <c r="C85" s="4">
        <v>1.6</v>
      </c>
      <c r="D85" s="4">
        <v>15</v>
      </c>
      <c r="E85" s="4">
        <v>100</v>
      </c>
      <c r="F85" s="4" t="s">
        <v>360</v>
      </c>
      <c r="G85" s="4">
        <v>100</v>
      </c>
      <c r="H85" s="146">
        <v>50</v>
      </c>
    </row>
    <row r="86" spans="1:8">
      <c r="A86" s="137"/>
      <c r="B86" s="4" t="s">
        <v>114</v>
      </c>
      <c r="C86" s="4">
        <v>2</v>
      </c>
      <c r="D86" s="4">
        <v>15</v>
      </c>
      <c r="E86" s="4">
        <v>100</v>
      </c>
      <c r="F86" s="4" t="s">
        <v>356</v>
      </c>
      <c r="G86" s="4">
        <v>70</v>
      </c>
      <c r="H86" s="146">
        <v>35</v>
      </c>
    </row>
    <row r="87" spans="1:8">
      <c r="A87" s="137"/>
      <c r="B87" s="4" t="s">
        <v>85</v>
      </c>
      <c r="C87" s="4">
        <v>3</v>
      </c>
      <c r="D87" s="4">
        <v>15</v>
      </c>
      <c r="E87" s="4">
        <v>100</v>
      </c>
      <c r="F87" s="4" t="s">
        <v>356</v>
      </c>
      <c r="G87" s="4">
        <v>70</v>
      </c>
      <c r="H87" s="146">
        <v>35</v>
      </c>
    </row>
    <row r="88" spans="1:8">
      <c r="A88" s="137"/>
      <c r="B88" s="4" t="s">
        <v>88</v>
      </c>
      <c r="C88" s="4">
        <v>4</v>
      </c>
      <c r="D88" s="4">
        <v>15</v>
      </c>
      <c r="E88" s="4">
        <v>100</v>
      </c>
      <c r="F88" s="4" t="s">
        <v>356</v>
      </c>
      <c r="G88" s="4">
        <v>70</v>
      </c>
      <c r="H88" s="146">
        <v>35</v>
      </c>
    </row>
    <row r="89" spans="1:8">
      <c r="A89" s="137"/>
      <c r="B89" s="4" t="s">
        <v>79</v>
      </c>
      <c r="C89" s="4">
        <v>5</v>
      </c>
      <c r="D89" s="4">
        <v>15</v>
      </c>
      <c r="E89" s="4">
        <v>100</v>
      </c>
      <c r="F89" s="4" t="s">
        <v>356</v>
      </c>
      <c r="G89" s="4">
        <v>70</v>
      </c>
      <c r="H89" s="146">
        <v>35</v>
      </c>
    </row>
    <row r="90" spans="1:8">
      <c r="A90" s="137"/>
      <c r="B90" s="132" t="s">
        <v>124</v>
      </c>
      <c r="C90" s="132">
        <v>7</v>
      </c>
      <c r="D90" s="132">
        <v>15</v>
      </c>
      <c r="E90" s="132">
        <v>100</v>
      </c>
      <c r="F90" s="132" t="s">
        <v>356</v>
      </c>
      <c r="G90" s="132">
        <v>70</v>
      </c>
      <c r="H90" s="146">
        <v>35</v>
      </c>
    </row>
    <row r="91" spans="1:8">
      <c r="A91" s="134" t="s">
        <v>125</v>
      </c>
      <c r="B91" s="4" t="s">
        <v>7</v>
      </c>
      <c r="C91" s="4">
        <v>1.7</v>
      </c>
      <c r="D91" s="4">
        <v>15</v>
      </c>
      <c r="E91" s="4">
        <v>100</v>
      </c>
      <c r="F91" s="4" t="s">
        <v>354</v>
      </c>
      <c r="G91" s="4">
        <v>80</v>
      </c>
      <c r="H91" s="146">
        <v>40</v>
      </c>
    </row>
    <row r="92" spans="1:8">
      <c r="A92" s="137"/>
      <c r="B92" s="4" t="s">
        <v>29</v>
      </c>
      <c r="C92" s="4">
        <v>2.4</v>
      </c>
      <c r="D92" s="4">
        <v>15</v>
      </c>
      <c r="E92" s="4">
        <v>100</v>
      </c>
      <c r="F92" s="4" t="s">
        <v>354</v>
      </c>
      <c r="G92" s="4">
        <v>80</v>
      </c>
      <c r="H92" s="146">
        <v>40</v>
      </c>
    </row>
    <row r="93" spans="1:8">
      <c r="A93" s="137"/>
      <c r="B93" s="4" t="s">
        <v>23</v>
      </c>
      <c r="C93" s="4">
        <v>3</v>
      </c>
      <c r="D93" s="4">
        <v>15</v>
      </c>
      <c r="E93" s="4">
        <v>100</v>
      </c>
      <c r="F93" s="4" t="s">
        <v>361</v>
      </c>
      <c r="G93" s="4">
        <v>60</v>
      </c>
      <c r="H93" s="146">
        <v>30</v>
      </c>
    </row>
    <row r="94" spans="1:8">
      <c r="A94" s="136"/>
      <c r="B94" s="4" t="s">
        <v>30</v>
      </c>
      <c r="C94" s="4">
        <v>5.6</v>
      </c>
      <c r="D94" s="4">
        <v>15</v>
      </c>
      <c r="E94" s="4">
        <v>100</v>
      </c>
      <c r="F94" s="4" t="s">
        <v>354</v>
      </c>
      <c r="G94" s="4">
        <v>80</v>
      </c>
      <c r="H94" s="146">
        <v>40</v>
      </c>
    </row>
    <row r="95" spans="1:8">
      <c r="A95" s="134" t="s">
        <v>141</v>
      </c>
      <c r="B95" s="4" t="s">
        <v>33</v>
      </c>
      <c r="C95" s="4">
        <v>1</v>
      </c>
      <c r="D95" s="4">
        <v>16</v>
      </c>
      <c r="E95" s="4">
        <v>0</v>
      </c>
      <c r="F95" s="4" t="s">
        <v>383</v>
      </c>
      <c r="G95" s="4">
        <v>0</v>
      </c>
      <c r="H95" s="146">
        <v>0</v>
      </c>
    </row>
    <row r="96" spans="1:8">
      <c r="A96" s="137"/>
      <c r="B96" s="4" t="s">
        <v>34</v>
      </c>
      <c r="C96" s="4">
        <v>2</v>
      </c>
      <c r="D96" s="4">
        <v>16</v>
      </c>
      <c r="E96" s="4">
        <v>0</v>
      </c>
      <c r="F96" s="4" t="s">
        <v>383</v>
      </c>
      <c r="G96" s="4">
        <v>0</v>
      </c>
      <c r="H96" s="146">
        <v>0</v>
      </c>
    </row>
    <row r="97" spans="1:8">
      <c r="A97" s="137"/>
      <c r="B97" s="4" t="s">
        <v>31</v>
      </c>
      <c r="C97" s="4">
        <v>3.7</v>
      </c>
      <c r="D97" s="4">
        <v>16</v>
      </c>
      <c r="E97" s="4">
        <v>0</v>
      </c>
      <c r="F97" s="4" t="s">
        <v>384</v>
      </c>
      <c r="G97" s="4">
        <v>0</v>
      </c>
      <c r="H97" s="146">
        <v>0</v>
      </c>
    </row>
    <row r="98" spans="1:8">
      <c r="A98" s="137"/>
      <c r="B98" s="4" t="s">
        <v>32</v>
      </c>
      <c r="C98" s="4">
        <v>4.5</v>
      </c>
      <c r="D98" s="4">
        <v>16</v>
      </c>
      <c r="E98" s="4">
        <v>0</v>
      </c>
      <c r="F98" s="4" t="s">
        <v>384</v>
      </c>
      <c r="G98" s="4">
        <v>0</v>
      </c>
      <c r="H98" s="146">
        <v>0</v>
      </c>
    </row>
    <row r="99" spans="1:8">
      <c r="A99" s="136"/>
      <c r="B99" s="4" t="s">
        <v>28</v>
      </c>
      <c r="C99" s="4">
        <v>6</v>
      </c>
      <c r="D99" s="4">
        <v>16</v>
      </c>
      <c r="E99" s="4">
        <v>0</v>
      </c>
      <c r="F99" s="4" t="s">
        <v>383</v>
      </c>
      <c r="G99" s="4">
        <v>0</v>
      </c>
      <c r="H99" s="146">
        <v>0</v>
      </c>
    </row>
    <row r="100" spans="1:8">
      <c r="A100" s="139" t="s">
        <v>39</v>
      </c>
      <c r="B100" s="140"/>
      <c r="C100" s="140"/>
      <c r="D100" s="140"/>
      <c r="E100" s="140"/>
      <c r="F100" s="140"/>
      <c r="G100" s="4">
        <f>SUM(G72:G99)</f>
        <v>1830</v>
      </c>
      <c r="H100" s="3">
        <f>SUM(H72:H99)</f>
        <v>915</v>
      </c>
    </row>
    <row r="102" spans="8:8">
      <c r="H102">
        <f>SUM(H100,H68,H31)</f>
        <v>11235</v>
      </c>
    </row>
    <row r="103" spans="5:8">
      <c r="E103" s="5">
        <f>H102</f>
        <v>11235</v>
      </c>
      <c r="F103" s="5"/>
      <c r="G103" s="5"/>
      <c r="H103" s="5"/>
    </row>
    <row r="104" ht="16.5" spans="2:7">
      <c r="B104" s="102" t="s">
        <v>168</v>
      </c>
      <c r="C104" s="102"/>
      <c r="D104" s="102"/>
      <c r="E104" s="102"/>
      <c r="F104" s="102"/>
      <c r="G104" s="102"/>
    </row>
  </sheetData>
  <sortState ref="L1:L104">
    <sortCondition ref="L1:L104"/>
  </sortState>
  <mergeCells count="22">
    <mergeCell ref="A1:I1"/>
    <mergeCell ref="A100:F100"/>
    <mergeCell ref="E103:H103"/>
    <mergeCell ref="B104:G104"/>
    <mergeCell ref="A4:A6"/>
    <mergeCell ref="A7:A10"/>
    <mergeCell ref="A11:A17"/>
    <mergeCell ref="A18:A24"/>
    <mergeCell ref="A25:A30"/>
    <mergeCell ref="A35:A37"/>
    <mergeCell ref="A38:A41"/>
    <mergeCell ref="A42:A48"/>
    <mergeCell ref="A49:A55"/>
    <mergeCell ref="A56:A61"/>
    <mergeCell ref="A62:A67"/>
    <mergeCell ref="A72:A73"/>
    <mergeCell ref="A74:A76"/>
    <mergeCell ref="A77:A80"/>
    <mergeCell ref="A81:A84"/>
    <mergeCell ref="A85:A90"/>
    <mergeCell ref="A91:A94"/>
    <mergeCell ref="A95:A99"/>
  </mergeCells>
  <pageMargins left="0.75" right="0.75" top="1" bottom="1" header="0.5" footer="0.5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4"/>
  <sheetViews>
    <sheetView workbookViewId="0">
      <selection activeCell="J15" sqref="J15"/>
    </sheetView>
  </sheetViews>
  <sheetFormatPr defaultColWidth="9" defaultRowHeight="13.5" outlineLevelCol="6"/>
  <cols>
    <col min="5" max="5" width="12.875" customWidth="1"/>
    <col min="6" max="6" width="15.375" customWidth="1"/>
  </cols>
  <sheetData>
    <row r="1" ht="22.5" spans="1:7">
      <c r="A1" s="122" t="s">
        <v>385</v>
      </c>
      <c r="B1" s="122"/>
      <c r="C1" s="122"/>
      <c r="D1" s="122"/>
      <c r="E1" s="122"/>
      <c r="F1" s="122"/>
      <c r="G1" s="122"/>
    </row>
    <row r="2" spans="1:1">
      <c r="A2" t="s">
        <v>267</v>
      </c>
    </row>
    <row r="3" ht="27" spans="1:7">
      <c r="A3" s="123" t="s">
        <v>47</v>
      </c>
      <c r="B3" s="123" t="s">
        <v>48</v>
      </c>
      <c r="C3" s="123" t="s">
        <v>333</v>
      </c>
      <c r="D3" s="123" t="s">
        <v>334</v>
      </c>
      <c r="E3" s="123" t="s">
        <v>335</v>
      </c>
      <c r="F3" s="124" t="s">
        <v>350</v>
      </c>
      <c r="G3" s="124" t="s">
        <v>364</v>
      </c>
    </row>
    <row r="4" spans="1:7">
      <c r="A4" s="123" t="s">
        <v>54</v>
      </c>
      <c r="B4" s="123" t="s">
        <v>59</v>
      </c>
      <c r="C4" s="123" t="s">
        <v>365</v>
      </c>
      <c r="D4" s="123">
        <v>9</v>
      </c>
      <c r="E4" s="123">
        <v>600</v>
      </c>
      <c r="F4" s="123" t="s">
        <v>386</v>
      </c>
      <c r="G4" s="123">
        <f>E4*0.8</f>
        <v>480</v>
      </c>
    </row>
    <row r="5" spans="1:7">
      <c r="A5" s="123"/>
      <c r="B5" s="123" t="s">
        <v>44</v>
      </c>
      <c r="C5" s="123" t="s">
        <v>366</v>
      </c>
      <c r="D5" s="123">
        <v>9</v>
      </c>
      <c r="E5" s="123">
        <v>600</v>
      </c>
      <c r="F5" s="123" t="s">
        <v>386</v>
      </c>
      <c r="G5" s="123">
        <f>E5*0.8</f>
        <v>480</v>
      </c>
    </row>
    <row r="6" spans="1:7">
      <c r="A6" s="123"/>
      <c r="B6" s="123" t="s">
        <v>146</v>
      </c>
      <c r="C6" s="123" t="s">
        <v>353</v>
      </c>
      <c r="D6" s="123">
        <v>9</v>
      </c>
      <c r="E6" s="123">
        <v>600</v>
      </c>
      <c r="F6" s="123" t="s">
        <v>386</v>
      </c>
      <c r="G6" s="123">
        <f>E6*0.8</f>
        <v>480</v>
      </c>
    </row>
    <row r="7" spans="1:7">
      <c r="A7" s="123" t="s">
        <v>60</v>
      </c>
      <c r="B7" s="123" t="s">
        <v>146</v>
      </c>
      <c r="C7" s="123" t="s">
        <v>357</v>
      </c>
      <c r="D7" s="123">
        <v>11</v>
      </c>
      <c r="E7" s="123">
        <v>500</v>
      </c>
      <c r="F7" s="123" t="s">
        <v>340</v>
      </c>
      <c r="G7" s="125">
        <v>350</v>
      </c>
    </row>
    <row r="8" spans="1:7">
      <c r="A8" s="123"/>
      <c r="B8" s="123" t="s">
        <v>75</v>
      </c>
      <c r="C8" s="123" t="s">
        <v>358</v>
      </c>
      <c r="D8" s="123">
        <v>11</v>
      </c>
      <c r="E8" s="123">
        <v>500</v>
      </c>
      <c r="F8" s="123" t="s">
        <v>339</v>
      </c>
      <c r="G8" s="123">
        <v>400</v>
      </c>
    </row>
    <row r="9" spans="1:7">
      <c r="A9" s="123"/>
      <c r="B9" s="123" t="s">
        <v>70</v>
      </c>
      <c r="C9" s="123">
        <v>8.9</v>
      </c>
      <c r="D9" s="123">
        <v>11</v>
      </c>
      <c r="E9" s="123">
        <v>500</v>
      </c>
      <c r="F9" s="123" t="s">
        <v>387</v>
      </c>
      <c r="G9" s="123">
        <v>300</v>
      </c>
    </row>
    <row r="10" spans="1:7">
      <c r="A10" s="123"/>
      <c r="B10" s="123" t="s">
        <v>9</v>
      </c>
      <c r="C10" s="123" t="s">
        <v>369</v>
      </c>
      <c r="D10" s="123">
        <v>11</v>
      </c>
      <c r="E10" s="123">
        <v>500</v>
      </c>
      <c r="F10" s="123" t="s">
        <v>340</v>
      </c>
      <c r="G10" s="123">
        <v>350</v>
      </c>
    </row>
    <row r="11" spans="1:7">
      <c r="A11" s="123" t="s">
        <v>65</v>
      </c>
      <c r="B11" s="123" t="s">
        <v>101</v>
      </c>
      <c r="C11" s="123">
        <v>1.2</v>
      </c>
      <c r="D11" s="123">
        <v>8</v>
      </c>
      <c r="E11" s="123">
        <v>700</v>
      </c>
      <c r="F11" s="123" t="s">
        <v>372</v>
      </c>
      <c r="G11" s="123">
        <v>700</v>
      </c>
    </row>
    <row r="12" spans="1:7">
      <c r="A12" s="123"/>
      <c r="B12" s="123" t="s">
        <v>99</v>
      </c>
      <c r="C12" s="123">
        <v>3.4</v>
      </c>
      <c r="D12" s="123">
        <v>8</v>
      </c>
      <c r="E12" s="123">
        <v>700</v>
      </c>
      <c r="F12" s="123" t="s">
        <v>372</v>
      </c>
      <c r="G12" s="123">
        <v>700</v>
      </c>
    </row>
    <row r="13" spans="1:7">
      <c r="A13" s="123"/>
      <c r="B13" s="123" t="s">
        <v>143</v>
      </c>
      <c r="C13" s="123">
        <v>5.6</v>
      </c>
      <c r="D13" s="123">
        <v>8</v>
      </c>
      <c r="E13" s="123">
        <v>700</v>
      </c>
      <c r="F13" s="123" t="s">
        <v>372</v>
      </c>
      <c r="G13" s="123">
        <v>700</v>
      </c>
    </row>
    <row r="14" spans="1:7">
      <c r="A14" s="123"/>
      <c r="B14" s="123" t="s">
        <v>144</v>
      </c>
      <c r="C14" s="123">
        <v>7.8</v>
      </c>
      <c r="D14" s="123">
        <v>8</v>
      </c>
      <c r="E14" s="123">
        <v>700</v>
      </c>
      <c r="F14" s="123" t="s">
        <v>372</v>
      </c>
      <c r="G14" s="123">
        <v>700</v>
      </c>
    </row>
    <row r="15" spans="1:7">
      <c r="A15" s="123"/>
      <c r="B15" s="123" t="s">
        <v>46</v>
      </c>
      <c r="C15" s="123">
        <v>9</v>
      </c>
      <c r="D15" s="123">
        <v>8</v>
      </c>
      <c r="E15" s="123">
        <v>700</v>
      </c>
      <c r="F15" s="123" t="s">
        <v>388</v>
      </c>
      <c r="G15" s="123">
        <v>490</v>
      </c>
    </row>
    <row r="16" spans="1:7">
      <c r="A16" s="123"/>
      <c r="B16" s="123" t="s">
        <v>134</v>
      </c>
      <c r="C16" s="123">
        <v>10.11</v>
      </c>
      <c r="D16" s="123">
        <v>8</v>
      </c>
      <c r="E16" s="123">
        <v>700</v>
      </c>
      <c r="F16" s="123" t="s">
        <v>372</v>
      </c>
      <c r="G16" s="123">
        <v>700</v>
      </c>
    </row>
    <row r="17" spans="1:7">
      <c r="A17" s="123"/>
      <c r="B17" s="123" t="s">
        <v>91</v>
      </c>
      <c r="C17" s="123">
        <v>12</v>
      </c>
      <c r="D17" s="123">
        <v>8</v>
      </c>
      <c r="E17" s="123">
        <v>700</v>
      </c>
      <c r="F17" s="123" t="s">
        <v>388</v>
      </c>
      <c r="G17" s="123">
        <v>490</v>
      </c>
    </row>
    <row r="18" spans="1:7">
      <c r="A18" s="123" t="s">
        <v>76</v>
      </c>
      <c r="B18" s="123" t="s">
        <v>102</v>
      </c>
      <c r="C18" s="123">
        <v>1.4</v>
      </c>
      <c r="D18" s="123">
        <v>13</v>
      </c>
      <c r="E18" s="123">
        <v>300</v>
      </c>
      <c r="F18" s="123" t="s">
        <v>379</v>
      </c>
      <c r="G18" s="123">
        <v>300</v>
      </c>
    </row>
    <row r="19" spans="1:7">
      <c r="A19" s="123"/>
      <c r="B19" s="123" t="s">
        <v>133</v>
      </c>
      <c r="C19" s="123">
        <v>2.3</v>
      </c>
      <c r="D19" s="123">
        <v>13</v>
      </c>
      <c r="E19" s="123">
        <v>300</v>
      </c>
      <c r="F19" s="123" t="s">
        <v>379</v>
      </c>
      <c r="G19" s="123">
        <v>300</v>
      </c>
    </row>
    <row r="20" spans="1:7">
      <c r="A20" s="123"/>
      <c r="B20" s="123" t="s">
        <v>157</v>
      </c>
      <c r="C20" s="123">
        <v>5.6</v>
      </c>
      <c r="D20" s="123">
        <v>13</v>
      </c>
      <c r="E20" s="123">
        <v>300</v>
      </c>
      <c r="F20" s="123" t="s">
        <v>379</v>
      </c>
      <c r="G20" s="123">
        <v>300</v>
      </c>
    </row>
    <row r="21" spans="1:7">
      <c r="A21" s="123"/>
      <c r="B21" s="123" t="s">
        <v>153</v>
      </c>
      <c r="C21" s="123">
        <v>7.8</v>
      </c>
      <c r="D21" s="123">
        <v>13</v>
      </c>
      <c r="E21" s="123">
        <v>300</v>
      </c>
      <c r="F21" s="123" t="s">
        <v>379</v>
      </c>
      <c r="G21" s="123">
        <v>300</v>
      </c>
    </row>
    <row r="22" spans="1:7">
      <c r="A22" s="123"/>
      <c r="B22" s="123" t="s">
        <v>107</v>
      </c>
      <c r="C22" s="123">
        <v>9</v>
      </c>
      <c r="D22" s="123">
        <v>13</v>
      </c>
      <c r="E22" s="123">
        <v>300</v>
      </c>
      <c r="F22" s="123" t="s">
        <v>376</v>
      </c>
      <c r="G22" s="123">
        <v>210</v>
      </c>
    </row>
    <row r="23" spans="1:7">
      <c r="A23" s="123"/>
      <c r="B23" s="123" t="s">
        <v>127</v>
      </c>
      <c r="C23" s="123">
        <v>10</v>
      </c>
      <c r="D23" s="123">
        <v>13</v>
      </c>
      <c r="E23" s="123">
        <v>300</v>
      </c>
      <c r="F23" s="123" t="s">
        <v>376</v>
      </c>
      <c r="G23" s="123">
        <v>210</v>
      </c>
    </row>
    <row r="24" spans="1:7">
      <c r="A24" s="123"/>
      <c r="B24" s="123" t="s">
        <v>19</v>
      </c>
      <c r="C24" s="123">
        <v>11.12</v>
      </c>
      <c r="D24" s="123">
        <v>13</v>
      </c>
      <c r="E24" s="123">
        <v>300</v>
      </c>
      <c r="F24" s="123" t="s">
        <v>379</v>
      </c>
      <c r="G24" s="123">
        <v>300</v>
      </c>
    </row>
    <row r="25" spans="1:7">
      <c r="A25" s="123" t="s">
        <v>86</v>
      </c>
      <c r="B25" s="123" t="s">
        <v>152</v>
      </c>
      <c r="C25" s="123">
        <v>1.9</v>
      </c>
      <c r="D25" s="123">
        <v>8</v>
      </c>
      <c r="E25" s="123">
        <v>700</v>
      </c>
      <c r="F25" s="123" t="s">
        <v>372</v>
      </c>
      <c r="G25" s="123">
        <v>700</v>
      </c>
    </row>
    <row r="26" spans="1:7">
      <c r="A26" s="123"/>
      <c r="B26" s="123" t="s">
        <v>151</v>
      </c>
      <c r="C26" s="123">
        <v>2.4</v>
      </c>
      <c r="D26" s="123">
        <v>8</v>
      </c>
      <c r="E26" s="123">
        <v>700</v>
      </c>
      <c r="F26" s="123" t="s">
        <v>372</v>
      </c>
      <c r="G26" s="123">
        <v>700</v>
      </c>
    </row>
    <row r="27" spans="1:7">
      <c r="A27" s="123"/>
      <c r="B27" s="123" t="s">
        <v>156</v>
      </c>
      <c r="C27" s="123">
        <v>3.8</v>
      </c>
      <c r="D27" s="123">
        <v>8</v>
      </c>
      <c r="E27" s="123">
        <v>700</v>
      </c>
      <c r="F27" s="123" t="s">
        <v>372</v>
      </c>
      <c r="G27" s="123">
        <v>700</v>
      </c>
    </row>
    <row r="28" spans="1:7">
      <c r="A28" s="123"/>
      <c r="B28" s="123" t="s">
        <v>159</v>
      </c>
      <c r="C28" s="123">
        <v>5.6</v>
      </c>
      <c r="D28" s="123">
        <v>8</v>
      </c>
      <c r="E28" s="123">
        <v>700</v>
      </c>
      <c r="F28" s="123" t="s">
        <v>372</v>
      </c>
      <c r="G28" s="123">
        <v>700</v>
      </c>
    </row>
    <row r="29" spans="1:7">
      <c r="A29" s="123"/>
      <c r="B29" s="123" t="s">
        <v>11</v>
      </c>
      <c r="C29" s="123">
        <v>7.1</v>
      </c>
      <c r="D29" s="123">
        <v>8</v>
      </c>
      <c r="E29" s="123">
        <v>700</v>
      </c>
      <c r="F29" s="123" t="s">
        <v>372</v>
      </c>
      <c r="G29" s="123">
        <v>700</v>
      </c>
    </row>
    <row r="30" spans="1:7">
      <c r="A30" s="123"/>
      <c r="B30" s="123" t="s">
        <v>123</v>
      </c>
      <c r="C30" s="123">
        <v>11.12</v>
      </c>
      <c r="D30" s="123">
        <v>8</v>
      </c>
      <c r="E30" s="123">
        <v>700</v>
      </c>
      <c r="F30" s="123" t="s">
        <v>372</v>
      </c>
      <c r="G30" s="123">
        <v>700</v>
      </c>
    </row>
    <row r="31" spans="1:7">
      <c r="A31" s="126" t="s">
        <v>39</v>
      </c>
      <c r="B31" s="127"/>
      <c r="C31" s="127"/>
      <c r="D31" s="127"/>
      <c r="E31" s="127"/>
      <c r="F31" s="127"/>
      <c r="G31" s="123">
        <f>SUM(G4:G30)</f>
        <v>13440</v>
      </c>
    </row>
    <row r="33" spans="1:1">
      <c r="A33" t="s">
        <v>275</v>
      </c>
    </row>
    <row r="34" spans="1:7">
      <c r="A34" s="21" t="s">
        <v>47</v>
      </c>
      <c r="B34" s="128" t="s">
        <v>48</v>
      </c>
      <c r="C34" s="128" t="s">
        <v>333</v>
      </c>
      <c r="D34" s="21" t="s">
        <v>334</v>
      </c>
      <c r="E34" s="129" t="s">
        <v>335</v>
      </c>
      <c r="F34" s="129" t="s">
        <v>336</v>
      </c>
      <c r="G34" s="129" t="s">
        <v>389</v>
      </c>
    </row>
    <row r="35" spans="1:7">
      <c r="A35" s="4" t="s">
        <v>54</v>
      </c>
      <c r="B35" s="3" t="s">
        <v>95</v>
      </c>
      <c r="C35" s="3">
        <v>1234</v>
      </c>
      <c r="D35" s="4">
        <v>10</v>
      </c>
      <c r="E35" s="4">
        <v>500</v>
      </c>
      <c r="F35" s="4" t="s">
        <v>339</v>
      </c>
      <c r="G35" s="4">
        <v>400</v>
      </c>
    </row>
    <row r="36" spans="1:7">
      <c r="A36" s="4"/>
      <c r="B36" s="3" t="s">
        <v>115</v>
      </c>
      <c r="C36" s="3">
        <v>5678</v>
      </c>
      <c r="D36" s="4">
        <v>10</v>
      </c>
      <c r="E36" s="4">
        <v>500</v>
      </c>
      <c r="F36" s="4" t="s">
        <v>339</v>
      </c>
      <c r="G36" s="4">
        <v>400</v>
      </c>
    </row>
    <row r="37" spans="1:7">
      <c r="A37" s="4"/>
      <c r="B37" s="130" t="s">
        <v>149</v>
      </c>
      <c r="C37" s="130">
        <v>91011</v>
      </c>
      <c r="D37" s="131">
        <v>10</v>
      </c>
      <c r="E37" s="131">
        <v>500</v>
      </c>
      <c r="F37" s="131" t="s">
        <v>340</v>
      </c>
      <c r="G37" s="131">
        <v>350</v>
      </c>
    </row>
    <row r="38" spans="1:7">
      <c r="A38" s="4" t="s">
        <v>60</v>
      </c>
      <c r="B38" s="3" t="s">
        <v>63</v>
      </c>
      <c r="C38" s="130">
        <v>1267</v>
      </c>
      <c r="D38" s="4">
        <v>9</v>
      </c>
      <c r="E38" s="4">
        <v>600</v>
      </c>
      <c r="F38" s="4" t="s">
        <v>386</v>
      </c>
      <c r="G38" s="4">
        <v>480</v>
      </c>
    </row>
    <row r="39" spans="1:7">
      <c r="A39" s="4"/>
      <c r="B39" s="130" t="s">
        <v>147</v>
      </c>
      <c r="C39" s="130">
        <v>345</v>
      </c>
      <c r="D39" s="131">
        <v>9</v>
      </c>
      <c r="E39" s="131">
        <v>600</v>
      </c>
      <c r="F39" s="131" t="s">
        <v>390</v>
      </c>
      <c r="G39" s="4">
        <v>420</v>
      </c>
    </row>
    <row r="40" spans="1:7">
      <c r="A40" s="4"/>
      <c r="B40" s="3" t="s">
        <v>70</v>
      </c>
      <c r="C40" s="3">
        <v>8</v>
      </c>
      <c r="D40" s="4">
        <v>9</v>
      </c>
      <c r="E40" s="4">
        <v>600</v>
      </c>
      <c r="F40" s="4" t="s">
        <v>391</v>
      </c>
      <c r="G40" s="4">
        <v>240</v>
      </c>
    </row>
    <row r="41" spans="1:7">
      <c r="A41" s="4"/>
      <c r="B41" s="130" t="s">
        <v>149</v>
      </c>
      <c r="C41" s="3">
        <v>91011</v>
      </c>
      <c r="D41" s="131">
        <v>9</v>
      </c>
      <c r="E41" s="131">
        <v>600</v>
      </c>
      <c r="F41" s="131" t="s">
        <v>390</v>
      </c>
      <c r="G41" s="131">
        <v>420</v>
      </c>
    </row>
    <row r="42" spans="1:7">
      <c r="A42" s="4" t="s">
        <v>65</v>
      </c>
      <c r="B42" s="3" t="s">
        <v>66</v>
      </c>
      <c r="C42" s="3">
        <v>12</v>
      </c>
      <c r="D42" s="4">
        <v>12</v>
      </c>
      <c r="E42" s="4">
        <v>400</v>
      </c>
      <c r="F42" s="4" t="s">
        <v>347</v>
      </c>
      <c r="G42" s="4">
        <v>400</v>
      </c>
    </row>
    <row r="43" spans="1:7">
      <c r="A43" s="4"/>
      <c r="B43" s="130" t="s">
        <v>71</v>
      </c>
      <c r="C43" s="130">
        <v>34</v>
      </c>
      <c r="D43" s="131">
        <v>12</v>
      </c>
      <c r="E43" s="131">
        <v>400</v>
      </c>
      <c r="F43" s="131" t="s">
        <v>347</v>
      </c>
      <c r="G43" s="131">
        <v>400</v>
      </c>
    </row>
    <row r="44" spans="1:7">
      <c r="A44" s="4"/>
      <c r="B44" s="3" t="s">
        <v>69</v>
      </c>
      <c r="C44" s="3">
        <v>5</v>
      </c>
      <c r="D44" s="4">
        <v>12</v>
      </c>
      <c r="E44" s="4">
        <v>400</v>
      </c>
      <c r="F44" s="4" t="s">
        <v>348</v>
      </c>
      <c r="G44" s="4">
        <v>280</v>
      </c>
    </row>
    <row r="45" spans="1:7">
      <c r="A45" s="4"/>
      <c r="B45" s="3" t="s">
        <v>67</v>
      </c>
      <c r="C45" s="3">
        <v>6</v>
      </c>
      <c r="D45" s="4">
        <v>12</v>
      </c>
      <c r="E45" s="4">
        <v>400</v>
      </c>
      <c r="F45" s="4" t="s">
        <v>348</v>
      </c>
      <c r="G45" s="4">
        <v>280</v>
      </c>
    </row>
    <row r="46" spans="1:7">
      <c r="A46" s="4"/>
      <c r="B46" s="3" t="s">
        <v>72</v>
      </c>
      <c r="C46" s="3">
        <v>78</v>
      </c>
      <c r="D46" s="4">
        <v>12</v>
      </c>
      <c r="E46" s="4">
        <v>400</v>
      </c>
      <c r="F46" s="4" t="s">
        <v>347</v>
      </c>
      <c r="G46" s="4">
        <v>400</v>
      </c>
    </row>
    <row r="47" spans="1:7">
      <c r="A47" s="4"/>
      <c r="B47" s="3" t="s">
        <v>53</v>
      </c>
      <c r="C47" s="3">
        <v>9</v>
      </c>
      <c r="D47" s="4">
        <v>12</v>
      </c>
      <c r="E47" s="4">
        <v>400</v>
      </c>
      <c r="F47" s="4" t="s">
        <v>348</v>
      </c>
      <c r="G47" s="4">
        <v>280</v>
      </c>
    </row>
    <row r="48" spans="1:7">
      <c r="A48" s="4"/>
      <c r="B48" s="3" t="s">
        <v>68</v>
      </c>
      <c r="C48" s="3">
        <v>1011</v>
      </c>
      <c r="D48" s="4">
        <v>12</v>
      </c>
      <c r="E48" s="4">
        <v>400</v>
      </c>
      <c r="F48" s="4" t="s">
        <v>347</v>
      </c>
      <c r="G48" s="4">
        <v>400</v>
      </c>
    </row>
    <row r="49" spans="1:7">
      <c r="A49" s="4" t="s">
        <v>76</v>
      </c>
      <c r="B49" s="3" t="s">
        <v>77</v>
      </c>
      <c r="C49" s="3">
        <v>12</v>
      </c>
      <c r="D49" s="4">
        <v>14</v>
      </c>
      <c r="E49" s="4">
        <v>200</v>
      </c>
      <c r="F49" s="4" t="s">
        <v>345</v>
      </c>
      <c r="G49" s="4">
        <v>200</v>
      </c>
    </row>
    <row r="50" spans="1:7">
      <c r="A50" s="4"/>
      <c r="B50" s="130" t="s">
        <v>145</v>
      </c>
      <c r="C50" s="130">
        <v>34</v>
      </c>
      <c r="D50" s="131">
        <v>14</v>
      </c>
      <c r="E50" s="131">
        <v>200</v>
      </c>
      <c r="F50" s="131" t="s">
        <v>345</v>
      </c>
      <c r="G50" s="131">
        <v>200</v>
      </c>
    </row>
    <row r="51" spans="1:7">
      <c r="A51" s="4"/>
      <c r="B51" s="3" t="s">
        <v>78</v>
      </c>
      <c r="C51" s="3">
        <v>56</v>
      </c>
      <c r="D51" s="4">
        <v>14</v>
      </c>
      <c r="E51" s="4">
        <v>200</v>
      </c>
      <c r="F51" s="4" t="s">
        <v>345</v>
      </c>
      <c r="G51" s="4">
        <v>200</v>
      </c>
    </row>
    <row r="52" spans="1:7">
      <c r="A52" s="4"/>
      <c r="B52" s="3" t="s">
        <v>64</v>
      </c>
      <c r="C52" s="3">
        <v>7</v>
      </c>
      <c r="D52" s="4">
        <v>14</v>
      </c>
      <c r="E52" s="4">
        <v>200</v>
      </c>
      <c r="F52" s="4" t="s">
        <v>346</v>
      </c>
      <c r="G52" s="4">
        <v>140</v>
      </c>
    </row>
    <row r="53" spans="1:7">
      <c r="A53" s="4"/>
      <c r="B53" s="47" t="s">
        <v>62</v>
      </c>
      <c r="C53" s="47">
        <v>8</v>
      </c>
      <c r="D53" s="4">
        <v>14</v>
      </c>
      <c r="E53" s="4">
        <v>200</v>
      </c>
      <c r="F53" s="4" t="s">
        <v>346</v>
      </c>
      <c r="G53" s="132">
        <v>140</v>
      </c>
    </row>
    <row r="54" spans="1:7">
      <c r="A54" s="4"/>
      <c r="B54" s="130" t="s">
        <v>154</v>
      </c>
      <c r="C54" s="130">
        <v>910</v>
      </c>
      <c r="D54" s="131">
        <v>14</v>
      </c>
      <c r="E54" s="131">
        <v>200</v>
      </c>
      <c r="F54" s="131" t="s">
        <v>345</v>
      </c>
      <c r="G54" s="131">
        <v>200</v>
      </c>
    </row>
    <row r="55" spans="1:7">
      <c r="A55" s="4"/>
      <c r="B55" s="47" t="s">
        <v>84</v>
      </c>
      <c r="C55" s="47">
        <v>11</v>
      </c>
      <c r="D55" s="4">
        <v>14</v>
      </c>
      <c r="E55" s="4">
        <v>200</v>
      </c>
      <c r="F55" s="4" t="s">
        <v>346</v>
      </c>
      <c r="G55" s="132">
        <v>140</v>
      </c>
    </row>
    <row r="56" spans="1:7">
      <c r="A56" s="4" t="s">
        <v>86</v>
      </c>
      <c r="B56" s="47" t="s">
        <v>87</v>
      </c>
      <c r="C56" s="47">
        <v>12</v>
      </c>
      <c r="D56" s="132">
        <v>10</v>
      </c>
      <c r="E56" s="132">
        <v>500</v>
      </c>
      <c r="F56" s="132" t="s">
        <v>347</v>
      </c>
      <c r="G56" s="132">
        <v>400</v>
      </c>
    </row>
    <row r="57" spans="1:7">
      <c r="A57" s="4"/>
      <c r="B57" s="130" t="s">
        <v>89</v>
      </c>
      <c r="C57" s="130">
        <v>34</v>
      </c>
      <c r="D57" s="131">
        <v>10</v>
      </c>
      <c r="E57" s="131">
        <v>500</v>
      </c>
      <c r="F57" s="131" t="s">
        <v>347</v>
      </c>
      <c r="G57" s="131">
        <v>400</v>
      </c>
    </row>
    <row r="58" spans="1:7">
      <c r="A58" s="4"/>
      <c r="B58" s="130" t="s">
        <v>150</v>
      </c>
      <c r="C58" s="130">
        <v>56</v>
      </c>
      <c r="D58" s="131">
        <v>10</v>
      </c>
      <c r="E58" s="131">
        <v>500</v>
      </c>
      <c r="F58" s="131" t="s">
        <v>347</v>
      </c>
      <c r="G58" s="131">
        <v>400</v>
      </c>
    </row>
    <row r="59" spans="1:7">
      <c r="A59" s="4"/>
      <c r="B59" s="47" t="s">
        <v>92</v>
      </c>
      <c r="C59" s="47">
        <v>78</v>
      </c>
      <c r="D59" s="132">
        <v>10</v>
      </c>
      <c r="E59" s="132">
        <v>500</v>
      </c>
      <c r="F59" s="132" t="s">
        <v>347</v>
      </c>
      <c r="G59" s="132">
        <v>400</v>
      </c>
    </row>
    <row r="60" spans="1:7">
      <c r="A60" s="4"/>
      <c r="B60" s="47" t="s">
        <v>74</v>
      </c>
      <c r="C60" s="47">
        <v>9</v>
      </c>
      <c r="D60" s="132">
        <v>10</v>
      </c>
      <c r="E60" s="132">
        <v>500</v>
      </c>
      <c r="F60" s="132" t="s">
        <v>348</v>
      </c>
      <c r="G60" s="132">
        <v>280</v>
      </c>
    </row>
    <row r="61" spans="1:7">
      <c r="A61" s="4"/>
      <c r="B61" s="47" t="s">
        <v>135</v>
      </c>
      <c r="C61" s="47">
        <v>1011</v>
      </c>
      <c r="D61" s="132">
        <v>10</v>
      </c>
      <c r="E61" s="132">
        <v>500</v>
      </c>
      <c r="F61" s="132" t="s">
        <v>347</v>
      </c>
      <c r="G61" s="132">
        <v>400</v>
      </c>
    </row>
    <row r="62" spans="1:7">
      <c r="A62" s="4" t="s">
        <v>125</v>
      </c>
      <c r="B62" s="3" t="s">
        <v>18</v>
      </c>
      <c r="C62" s="3">
        <v>111</v>
      </c>
      <c r="D62" s="4">
        <v>12</v>
      </c>
      <c r="E62" s="4">
        <v>400</v>
      </c>
      <c r="F62" s="4" t="s">
        <v>367</v>
      </c>
      <c r="G62" s="4">
        <v>320</v>
      </c>
    </row>
    <row r="63" spans="1:7">
      <c r="A63" s="4"/>
      <c r="B63" s="3" t="s">
        <v>22</v>
      </c>
      <c r="C63" s="3">
        <v>89</v>
      </c>
      <c r="D63" s="4">
        <v>12</v>
      </c>
      <c r="E63" s="4">
        <v>400</v>
      </c>
      <c r="F63" s="4" t="s">
        <v>367</v>
      </c>
      <c r="G63" s="4">
        <v>320</v>
      </c>
    </row>
    <row r="64" spans="1:7">
      <c r="A64" s="4"/>
      <c r="B64" s="3" t="s">
        <v>20</v>
      </c>
      <c r="C64" s="3">
        <v>310</v>
      </c>
      <c r="D64" s="4">
        <v>12</v>
      </c>
      <c r="E64" s="4">
        <v>400</v>
      </c>
      <c r="F64" s="4" t="s">
        <v>367</v>
      </c>
      <c r="G64" s="4">
        <v>320</v>
      </c>
    </row>
    <row r="65" spans="1:7">
      <c r="A65" s="4"/>
      <c r="B65" s="3" t="s">
        <v>14</v>
      </c>
      <c r="C65" s="3">
        <v>45</v>
      </c>
      <c r="D65" s="4">
        <v>12</v>
      </c>
      <c r="E65" s="4">
        <v>400</v>
      </c>
      <c r="F65" s="4" t="s">
        <v>367</v>
      </c>
      <c r="G65" s="4">
        <v>320</v>
      </c>
    </row>
    <row r="66" spans="1:7">
      <c r="A66" s="4"/>
      <c r="B66" s="3" t="s">
        <v>130</v>
      </c>
      <c r="C66" s="3">
        <v>67</v>
      </c>
      <c r="D66" s="4">
        <v>12</v>
      </c>
      <c r="E66" s="4">
        <v>400</v>
      </c>
      <c r="F66" s="4" t="s">
        <v>367</v>
      </c>
      <c r="G66" s="4">
        <v>320</v>
      </c>
    </row>
    <row r="67" spans="1:7">
      <c r="A67" s="4"/>
      <c r="B67" s="3" t="s">
        <v>23</v>
      </c>
      <c r="C67" s="3">
        <v>2</v>
      </c>
      <c r="D67" s="4">
        <v>12</v>
      </c>
      <c r="E67" s="4">
        <v>400</v>
      </c>
      <c r="F67" s="4" t="s">
        <v>368</v>
      </c>
      <c r="G67" s="4">
        <v>240</v>
      </c>
    </row>
    <row r="68" spans="1:7">
      <c r="A68" s="4" t="s">
        <v>349</v>
      </c>
      <c r="B68" s="4"/>
      <c r="C68" s="4"/>
      <c r="D68" s="4"/>
      <c r="E68" s="4"/>
      <c r="F68" s="4"/>
      <c r="G68" s="4">
        <f>SUM(G35:G67)</f>
        <v>10490</v>
      </c>
    </row>
    <row r="70" spans="1:1">
      <c r="A70" t="s">
        <v>282</v>
      </c>
    </row>
    <row r="71" ht="27" spans="1:7">
      <c r="A71" s="4" t="s">
        <v>47</v>
      </c>
      <c r="B71" s="4" t="s">
        <v>48</v>
      </c>
      <c r="C71" s="4" t="s">
        <v>333</v>
      </c>
      <c r="D71" s="4" t="s">
        <v>334</v>
      </c>
      <c r="E71" s="4" t="s">
        <v>335</v>
      </c>
      <c r="F71" s="133" t="s">
        <v>350</v>
      </c>
      <c r="G71" s="133" t="s">
        <v>364</v>
      </c>
    </row>
    <row r="72" spans="1:7">
      <c r="A72" s="134" t="s">
        <v>54</v>
      </c>
      <c r="B72" s="135" t="s">
        <v>10</v>
      </c>
      <c r="C72" s="4" t="s">
        <v>357</v>
      </c>
      <c r="D72" s="4">
        <v>13</v>
      </c>
      <c r="E72" s="4">
        <v>300</v>
      </c>
      <c r="F72" s="4" t="s">
        <v>376</v>
      </c>
      <c r="G72" s="4">
        <v>210</v>
      </c>
    </row>
    <row r="73" spans="1:7">
      <c r="A73" s="136"/>
      <c r="B73" s="135" t="s">
        <v>55</v>
      </c>
      <c r="C73" s="4" t="s">
        <v>358</v>
      </c>
      <c r="D73" s="4">
        <v>13</v>
      </c>
      <c r="E73" s="4">
        <v>300</v>
      </c>
      <c r="F73" s="4" t="s">
        <v>375</v>
      </c>
      <c r="G73" s="4">
        <v>240</v>
      </c>
    </row>
    <row r="74" spans="1:7">
      <c r="A74" s="134" t="s">
        <v>60</v>
      </c>
      <c r="B74" s="135" t="s">
        <v>10</v>
      </c>
      <c r="C74" s="4">
        <v>1.2</v>
      </c>
      <c r="D74" s="4">
        <v>16</v>
      </c>
      <c r="E74" s="4">
        <v>0</v>
      </c>
      <c r="F74" s="4" t="s">
        <v>383</v>
      </c>
      <c r="G74" s="136">
        <v>0</v>
      </c>
    </row>
    <row r="75" spans="1:7">
      <c r="A75" s="137"/>
      <c r="B75" s="135" t="s">
        <v>147</v>
      </c>
      <c r="C75" s="4" t="s">
        <v>382</v>
      </c>
      <c r="D75" s="4">
        <v>16</v>
      </c>
      <c r="E75" s="4">
        <v>0</v>
      </c>
      <c r="F75" s="4" t="s">
        <v>392</v>
      </c>
      <c r="G75" s="4">
        <v>0</v>
      </c>
    </row>
    <row r="76" spans="1:7">
      <c r="A76" s="136"/>
      <c r="B76" s="135" t="s">
        <v>16</v>
      </c>
      <c r="C76" s="4">
        <v>6.7</v>
      </c>
      <c r="D76" s="4">
        <v>16</v>
      </c>
      <c r="E76" s="4">
        <v>0</v>
      </c>
      <c r="F76" s="4" t="s">
        <v>383</v>
      </c>
      <c r="G76" s="4">
        <v>0</v>
      </c>
    </row>
    <row r="77" spans="1:7">
      <c r="A77" s="134" t="s">
        <v>65</v>
      </c>
      <c r="B77" s="135" t="s">
        <v>82</v>
      </c>
      <c r="C77" s="4">
        <v>1.2</v>
      </c>
      <c r="D77" s="4">
        <v>15</v>
      </c>
      <c r="E77" s="4">
        <v>100</v>
      </c>
      <c r="F77" s="4" t="s">
        <v>360</v>
      </c>
      <c r="G77" s="4">
        <v>100</v>
      </c>
    </row>
    <row r="78" spans="1:7">
      <c r="A78" s="137"/>
      <c r="B78" s="135" t="s">
        <v>116</v>
      </c>
      <c r="C78" s="4">
        <v>3.4</v>
      </c>
      <c r="D78" s="4">
        <v>15</v>
      </c>
      <c r="E78" s="4">
        <v>100</v>
      </c>
      <c r="F78" s="4" t="s">
        <v>360</v>
      </c>
      <c r="G78" s="4">
        <v>100</v>
      </c>
    </row>
    <row r="79" spans="1:7">
      <c r="A79" s="137"/>
      <c r="B79" s="135" t="s">
        <v>16</v>
      </c>
      <c r="C79" s="4">
        <v>6</v>
      </c>
      <c r="D79" s="4">
        <v>15</v>
      </c>
      <c r="E79" s="4">
        <v>100</v>
      </c>
      <c r="F79" s="4" t="s">
        <v>356</v>
      </c>
      <c r="G79" s="4">
        <v>70</v>
      </c>
    </row>
    <row r="80" spans="1:7">
      <c r="A80" s="137"/>
      <c r="B80" s="135" t="s">
        <v>17</v>
      </c>
      <c r="C80" s="4">
        <v>5.7</v>
      </c>
      <c r="D80" s="4">
        <v>15</v>
      </c>
      <c r="E80" s="4">
        <v>100</v>
      </c>
      <c r="F80" s="4" t="s">
        <v>360</v>
      </c>
      <c r="G80" s="4">
        <v>100</v>
      </c>
    </row>
    <row r="81" spans="1:7">
      <c r="A81" s="134" t="s">
        <v>76</v>
      </c>
      <c r="B81" s="135" t="s">
        <v>12</v>
      </c>
      <c r="C81" s="4">
        <v>1.3</v>
      </c>
      <c r="D81" s="4">
        <v>15</v>
      </c>
      <c r="E81" s="4">
        <v>100</v>
      </c>
      <c r="F81" s="4" t="s">
        <v>360</v>
      </c>
      <c r="G81" s="4">
        <v>100</v>
      </c>
    </row>
    <row r="82" spans="1:7">
      <c r="A82" s="137"/>
      <c r="B82" s="135" t="s">
        <v>118</v>
      </c>
      <c r="C82" s="4">
        <v>2.5</v>
      </c>
      <c r="D82" s="4">
        <v>15</v>
      </c>
      <c r="E82" s="4">
        <v>100</v>
      </c>
      <c r="F82" s="4" t="s">
        <v>360</v>
      </c>
      <c r="G82" s="4">
        <v>100</v>
      </c>
    </row>
    <row r="83" spans="1:7">
      <c r="A83" s="137"/>
      <c r="B83" s="135" t="s">
        <v>13</v>
      </c>
      <c r="C83" s="4">
        <v>4.6</v>
      </c>
      <c r="D83" s="4">
        <v>15</v>
      </c>
      <c r="E83" s="4">
        <v>100</v>
      </c>
      <c r="F83" s="4" t="s">
        <v>360</v>
      </c>
      <c r="G83" s="4">
        <v>100</v>
      </c>
    </row>
    <row r="84" spans="1:7">
      <c r="A84" s="136"/>
      <c r="B84" s="135" t="s">
        <v>35</v>
      </c>
      <c r="C84" s="4">
        <v>7</v>
      </c>
      <c r="D84" s="4">
        <v>15</v>
      </c>
      <c r="E84" s="4">
        <v>100</v>
      </c>
      <c r="F84" s="4" t="s">
        <v>356</v>
      </c>
      <c r="G84" s="4">
        <v>70</v>
      </c>
    </row>
    <row r="85" spans="1:7">
      <c r="A85" s="134" t="s">
        <v>86</v>
      </c>
      <c r="B85" s="135" t="s">
        <v>120</v>
      </c>
      <c r="C85" s="4">
        <v>1.6</v>
      </c>
      <c r="D85" s="4">
        <v>15</v>
      </c>
      <c r="E85" s="4">
        <v>100</v>
      </c>
      <c r="F85" s="4" t="s">
        <v>360</v>
      </c>
      <c r="G85" s="4">
        <v>100</v>
      </c>
    </row>
    <row r="86" spans="1:7">
      <c r="A86" s="137"/>
      <c r="B86" s="4" t="s">
        <v>114</v>
      </c>
      <c r="C86" s="4">
        <v>2</v>
      </c>
      <c r="D86" s="4">
        <v>15</v>
      </c>
      <c r="E86" s="4">
        <v>100</v>
      </c>
      <c r="F86" s="4" t="s">
        <v>356</v>
      </c>
      <c r="G86" s="4">
        <v>70</v>
      </c>
    </row>
    <row r="87" spans="1:7">
      <c r="A87" s="137"/>
      <c r="B87" s="4" t="s">
        <v>85</v>
      </c>
      <c r="C87" s="4">
        <v>3</v>
      </c>
      <c r="D87" s="4">
        <v>15</v>
      </c>
      <c r="E87" s="4">
        <v>100</v>
      </c>
      <c r="F87" s="4" t="s">
        <v>356</v>
      </c>
      <c r="G87" s="4">
        <v>70</v>
      </c>
    </row>
    <row r="88" spans="1:7">
      <c r="A88" s="137"/>
      <c r="B88" s="4" t="s">
        <v>88</v>
      </c>
      <c r="C88" s="4">
        <v>4</v>
      </c>
      <c r="D88" s="4">
        <v>15</v>
      </c>
      <c r="E88" s="4">
        <v>100</v>
      </c>
      <c r="F88" s="4" t="s">
        <v>356</v>
      </c>
      <c r="G88" s="4">
        <v>70</v>
      </c>
    </row>
    <row r="89" spans="1:7">
      <c r="A89" s="137"/>
      <c r="B89" s="4" t="s">
        <v>79</v>
      </c>
      <c r="C89" s="4">
        <v>5</v>
      </c>
      <c r="D89" s="4">
        <v>15</v>
      </c>
      <c r="E89" s="4">
        <v>100</v>
      </c>
      <c r="F89" s="4" t="s">
        <v>356</v>
      </c>
      <c r="G89" s="4">
        <v>70</v>
      </c>
    </row>
    <row r="90" spans="1:7">
      <c r="A90" s="137"/>
      <c r="B90" s="138" t="s">
        <v>124</v>
      </c>
      <c r="C90" s="138">
        <v>7</v>
      </c>
      <c r="D90" s="138">
        <v>15</v>
      </c>
      <c r="E90" s="138">
        <v>100</v>
      </c>
      <c r="F90" s="138" t="s">
        <v>356</v>
      </c>
      <c r="G90" s="138">
        <v>70</v>
      </c>
    </row>
    <row r="91" spans="1:7">
      <c r="A91" s="134" t="s">
        <v>125</v>
      </c>
      <c r="B91" s="4" t="s">
        <v>7</v>
      </c>
      <c r="C91" s="4">
        <v>1.7</v>
      </c>
      <c r="D91" s="4">
        <v>15</v>
      </c>
      <c r="E91" s="4">
        <v>100</v>
      </c>
      <c r="F91" s="4" t="s">
        <v>354</v>
      </c>
      <c r="G91" s="4">
        <v>80</v>
      </c>
    </row>
    <row r="92" spans="1:7">
      <c r="A92" s="137"/>
      <c r="B92" s="4" t="s">
        <v>29</v>
      </c>
      <c r="C92" s="4">
        <v>2.4</v>
      </c>
      <c r="D92" s="4">
        <v>15</v>
      </c>
      <c r="E92" s="4">
        <v>100</v>
      </c>
      <c r="F92" s="4" t="s">
        <v>354</v>
      </c>
      <c r="G92" s="4">
        <v>80</v>
      </c>
    </row>
    <row r="93" spans="1:7">
      <c r="A93" s="137"/>
      <c r="B93" s="4" t="s">
        <v>23</v>
      </c>
      <c r="C93" s="4">
        <v>3</v>
      </c>
      <c r="D93" s="4">
        <v>15</v>
      </c>
      <c r="E93" s="4">
        <v>100</v>
      </c>
      <c r="F93" s="4" t="s">
        <v>361</v>
      </c>
      <c r="G93" s="4">
        <v>60</v>
      </c>
    </row>
    <row r="94" spans="1:7">
      <c r="A94" s="136"/>
      <c r="B94" s="4" t="s">
        <v>30</v>
      </c>
      <c r="C94" s="4">
        <v>5.6</v>
      </c>
      <c r="D94" s="4">
        <v>15</v>
      </c>
      <c r="E94" s="4">
        <v>100</v>
      </c>
      <c r="F94" s="4" t="s">
        <v>354</v>
      </c>
      <c r="G94" s="4">
        <v>80</v>
      </c>
    </row>
    <row r="95" spans="1:7">
      <c r="A95" s="134" t="s">
        <v>141</v>
      </c>
      <c r="B95" s="4" t="s">
        <v>33</v>
      </c>
      <c r="C95" s="4">
        <v>1</v>
      </c>
      <c r="D95" s="4">
        <v>15</v>
      </c>
      <c r="E95" s="4">
        <v>100</v>
      </c>
      <c r="F95" s="4" t="s">
        <v>361</v>
      </c>
      <c r="G95" s="4">
        <v>60</v>
      </c>
    </row>
    <row r="96" spans="1:7">
      <c r="A96" s="137"/>
      <c r="B96" s="4" t="s">
        <v>34</v>
      </c>
      <c r="C96" s="4">
        <v>2</v>
      </c>
      <c r="D96" s="4">
        <v>15</v>
      </c>
      <c r="E96" s="4">
        <v>100</v>
      </c>
      <c r="F96" s="4" t="s">
        <v>361</v>
      </c>
      <c r="G96" s="4">
        <v>60</v>
      </c>
    </row>
    <row r="97" spans="1:7">
      <c r="A97" s="137"/>
      <c r="B97" s="4" t="s">
        <v>31</v>
      </c>
      <c r="C97" s="4">
        <v>3.7</v>
      </c>
      <c r="D97" s="4">
        <v>15</v>
      </c>
      <c r="E97" s="4">
        <v>100</v>
      </c>
      <c r="F97" s="4" t="s">
        <v>354</v>
      </c>
      <c r="G97" s="4">
        <v>80</v>
      </c>
    </row>
    <row r="98" spans="1:7">
      <c r="A98" s="137"/>
      <c r="B98" s="4" t="s">
        <v>32</v>
      </c>
      <c r="C98" s="4">
        <v>4.5</v>
      </c>
      <c r="D98" s="4">
        <v>15</v>
      </c>
      <c r="E98" s="4">
        <v>100</v>
      </c>
      <c r="F98" s="4" t="s">
        <v>354</v>
      </c>
      <c r="G98" s="4">
        <v>80</v>
      </c>
    </row>
    <row r="99" spans="1:7">
      <c r="A99" s="136"/>
      <c r="B99" s="4" t="s">
        <v>28</v>
      </c>
      <c r="C99" s="4">
        <v>6</v>
      </c>
      <c r="D99" s="4">
        <v>15</v>
      </c>
      <c r="E99" s="4">
        <v>100</v>
      </c>
      <c r="F99" s="4" t="s">
        <v>361</v>
      </c>
      <c r="G99" s="4">
        <v>60</v>
      </c>
    </row>
    <row r="100" spans="1:7">
      <c r="A100" s="139" t="s">
        <v>39</v>
      </c>
      <c r="B100" s="140"/>
      <c r="C100" s="140"/>
      <c r="D100" s="140"/>
      <c r="E100" s="140"/>
      <c r="F100" s="140"/>
      <c r="G100" s="4">
        <f>SUM(G72:G99)</f>
        <v>2280</v>
      </c>
    </row>
    <row r="102" spans="7:7">
      <c r="G102">
        <f>SUM(G100,G68,G31)</f>
        <v>26210</v>
      </c>
    </row>
    <row r="103" spans="5:7">
      <c r="E103" s="5">
        <f>G102</f>
        <v>26210</v>
      </c>
      <c r="F103" s="5"/>
      <c r="G103" s="5"/>
    </row>
    <row r="104" ht="16.5" spans="2:7">
      <c r="B104" s="102" t="s">
        <v>168</v>
      </c>
      <c r="C104" s="102"/>
      <c r="D104" s="102"/>
      <c r="E104" s="102"/>
      <c r="F104" s="102"/>
      <c r="G104" s="102"/>
    </row>
  </sheetData>
  <mergeCells count="24">
    <mergeCell ref="A1:G1"/>
    <mergeCell ref="A31:F31"/>
    <mergeCell ref="A68:F68"/>
    <mergeCell ref="A100:F100"/>
    <mergeCell ref="E103:G103"/>
    <mergeCell ref="B104:G104"/>
    <mergeCell ref="A4:A6"/>
    <mergeCell ref="A7:A10"/>
    <mergeCell ref="A11:A17"/>
    <mergeCell ref="A18:A24"/>
    <mergeCell ref="A25:A30"/>
    <mergeCell ref="A35:A37"/>
    <mergeCell ref="A38:A41"/>
    <mergeCell ref="A42:A48"/>
    <mergeCell ref="A49:A55"/>
    <mergeCell ref="A56:A61"/>
    <mergeCell ref="A62:A67"/>
    <mergeCell ref="A72:A73"/>
    <mergeCell ref="A74:A76"/>
    <mergeCell ref="A77:A80"/>
    <mergeCell ref="A81:A84"/>
    <mergeCell ref="A85:A90"/>
    <mergeCell ref="A91:A94"/>
    <mergeCell ref="A95:A99"/>
  </mergeCells>
  <pageMargins left="0.75" right="0.75" top="0.432638888888889" bottom="0.511805555555556" header="0.5" footer="0.5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7"/>
  <sheetViews>
    <sheetView topLeftCell="A55" workbookViewId="0">
      <selection activeCell="G73" sqref="G73"/>
    </sheetView>
  </sheetViews>
  <sheetFormatPr defaultColWidth="8.75" defaultRowHeight="12"/>
  <cols>
    <col min="1" max="1" width="6.25" style="105" customWidth="1"/>
    <col min="2" max="2" width="7.875" style="105" customWidth="1"/>
    <col min="3" max="3" width="4.625" style="105" customWidth="1"/>
    <col min="4" max="4" width="20.25" style="105" customWidth="1"/>
    <col min="5" max="5" width="14" style="105" customWidth="1"/>
    <col min="6" max="6" width="10.375" style="106" customWidth="1"/>
    <col min="7" max="10" width="10.375" style="105" customWidth="1"/>
    <col min="11" max="16384" width="8.75" style="105"/>
  </cols>
  <sheetData>
    <row r="1" s="105" customFormat="1" ht="24.75" customHeight="1" spans="1:10">
      <c r="A1" s="107" t="s">
        <v>393</v>
      </c>
      <c r="B1" s="108"/>
      <c r="C1" s="108"/>
      <c r="D1" s="108"/>
      <c r="E1" s="108"/>
      <c r="F1" s="108"/>
      <c r="G1" s="109"/>
      <c r="H1" s="109"/>
      <c r="I1" s="109"/>
      <c r="J1" s="109"/>
    </row>
    <row r="2" s="105" customFormat="1" ht="16.5" spans="1:10">
      <c r="A2" s="110" t="s">
        <v>2</v>
      </c>
      <c r="B2" s="110" t="s">
        <v>394</v>
      </c>
      <c r="C2" s="110" t="s">
        <v>395</v>
      </c>
      <c r="D2" s="110" t="s">
        <v>396</v>
      </c>
      <c r="E2" s="110" t="s">
        <v>397</v>
      </c>
      <c r="F2" s="110" t="s">
        <v>4</v>
      </c>
      <c r="G2" s="109"/>
      <c r="H2" s="109"/>
      <c r="I2" s="109"/>
      <c r="J2" s="109"/>
    </row>
    <row r="3" s="105" customFormat="1" ht="16.5" spans="1:10">
      <c r="A3" s="110">
        <v>1</v>
      </c>
      <c r="B3" s="110" t="s">
        <v>89</v>
      </c>
      <c r="C3" s="110" t="s">
        <v>398</v>
      </c>
      <c r="D3" s="110" t="s">
        <v>399</v>
      </c>
      <c r="E3" s="110">
        <v>11.26</v>
      </c>
      <c r="F3" s="110">
        <v>30</v>
      </c>
      <c r="G3" s="109"/>
      <c r="H3" s="109"/>
      <c r="I3" s="109"/>
      <c r="J3" s="109"/>
    </row>
    <row r="4" s="105" customFormat="1" ht="16.5" spans="1:10">
      <c r="A4" s="110">
        <v>2</v>
      </c>
      <c r="B4" s="110" t="s">
        <v>400</v>
      </c>
      <c r="C4" s="110" t="s">
        <v>401</v>
      </c>
      <c r="D4" s="110" t="s">
        <v>402</v>
      </c>
      <c r="E4" s="111">
        <v>9.25</v>
      </c>
      <c r="F4" s="110">
        <v>30</v>
      </c>
      <c r="G4" s="109"/>
      <c r="H4" s="109"/>
      <c r="I4" s="109"/>
      <c r="J4" s="109"/>
    </row>
    <row r="5" s="105" customFormat="1" ht="16.5" spans="1:10">
      <c r="A5" s="110">
        <v>3</v>
      </c>
      <c r="B5" s="110" t="s">
        <v>102</v>
      </c>
      <c r="C5" s="110" t="s">
        <v>398</v>
      </c>
      <c r="D5" s="110" t="s">
        <v>403</v>
      </c>
      <c r="E5" s="110">
        <v>1.11</v>
      </c>
      <c r="F5" s="110">
        <v>30</v>
      </c>
      <c r="G5" s="109"/>
      <c r="H5" s="109"/>
      <c r="I5" s="109"/>
      <c r="J5" s="109"/>
    </row>
    <row r="6" s="105" customFormat="1" ht="16.5" spans="1:10">
      <c r="A6" s="110">
        <v>4</v>
      </c>
      <c r="B6" s="110" t="s">
        <v>87</v>
      </c>
      <c r="C6" s="110" t="s">
        <v>398</v>
      </c>
      <c r="D6" s="110" t="s">
        <v>404</v>
      </c>
      <c r="E6" s="110">
        <v>10.13</v>
      </c>
      <c r="F6" s="110">
        <v>30</v>
      </c>
      <c r="G6" s="109"/>
      <c r="H6" s="109"/>
      <c r="I6" s="109"/>
      <c r="J6" s="109"/>
    </row>
    <row r="7" s="105" customFormat="1" ht="16.5" spans="1:10">
      <c r="A7" s="110">
        <v>5</v>
      </c>
      <c r="B7" s="110" t="s">
        <v>405</v>
      </c>
      <c r="C7" s="110" t="s">
        <v>401</v>
      </c>
      <c r="D7" s="110" t="s">
        <v>406</v>
      </c>
      <c r="E7" s="110">
        <v>9.14</v>
      </c>
      <c r="F7" s="110">
        <v>30</v>
      </c>
      <c r="G7" s="109"/>
      <c r="H7" s="109"/>
      <c r="I7" s="109"/>
      <c r="J7" s="109"/>
    </row>
    <row r="8" s="105" customFormat="1" ht="16.5" spans="1:10">
      <c r="A8" s="110">
        <v>6</v>
      </c>
      <c r="B8" s="110" t="s">
        <v>407</v>
      </c>
      <c r="C8" s="110" t="s">
        <v>401</v>
      </c>
      <c r="D8" s="110" t="s">
        <v>408</v>
      </c>
      <c r="E8" s="110">
        <v>9.28</v>
      </c>
      <c r="F8" s="110">
        <v>30</v>
      </c>
      <c r="G8" s="109"/>
      <c r="H8" s="109"/>
      <c r="I8" s="109"/>
      <c r="J8" s="109"/>
    </row>
    <row r="9" s="105" customFormat="1" ht="16.5" spans="1:10">
      <c r="A9" s="110">
        <v>7</v>
      </c>
      <c r="B9" s="110" t="s">
        <v>407</v>
      </c>
      <c r="C9" s="110" t="s">
        <v>401</v>
      </c>
      <c r="D9" s="110" t="s">
        <v>409</v>
      </c>
      <c r="E9" s="112">
        <v>44540</v>
      </c>
      <c r="F9" s="110">
        <v>30</v>
      </c>
      <c r="G9" s="109"/>
      <c r="H9" s="109"/>
      <c r="I9" s="109"/>
      <c r="J9" s="109"/>
    </row>
    <row r="10" s="105" customFormat="1" ht="16.5" spans="1:10">
      <c r="A10" s="110">
        <v>8</v>
      </c>
      <c r="B10" s="110" t="s">
        <v>29</v>
      </c>
      <c r="C10" s="110" t="s">
        <v>398</v>
      </c>
      <c r="D10" s="110" t="s">
        <v>410</v>
      </c>
      <c r="E10" s="110">
        <v>12.24</v>
      </c>
      <c r="F10" s="110">
        <v>30</v>
      </c>
      <c r="G10" s="109"/>
      <c r="H10" s="109"/>
      <c r="I10" s="109"/>
      <c r="J10" s="109"/>
    </row>
    <row r="11" s="105" customFormat="1" ht="16.5" spans="1:10">
      <c r="A11" s="110">
        <v>9</v>
      </c>
      <c r="B11" s="110" t="s">
        <v>411</v>
      </c>
      <c r="C11" s="110" t="s">
        <v>412</v>
      </c>
      <c r="D11" s="110" t="s">
        <v>413</v>
      </c>
      <c r="E11" s="110">
        <v>9.26</v>
      </c>
      <c r="F11" s="110">
        <v>60</v>
      </c>
      <c r="G11" s="109"/>
      <c r="H11" s="109"/>
      <c r="I11" s="109"/>
      <c r="J11" s="109"/>
    </row>
    <row r="12" s="105" customFormat="1" ht="16.5" spans="1:10">
      <c r="A12" s="110">
        <v>10</v>
      </c>
      <c r="B12" s="110" t="s">
        <v>31</v>
      </c>
      <c r="C12" s="110" t="s">
        <v>398</v>
      </c>
      <c r="D12" s="110" t="s">
        <v>414</v>
      </c>
      <c r="E12" s="110">
        <v>11.3</v>
      </c>
      <c r="F12" s="110">
        <v>30</v>
      </c>
      <c r="G12" s="109"/>
      <c r="H12" s="109"/>
      <c r="I12" s="109"/>
      <c r="J12" s="109"/>
    </row>
    <row r="13" s="105" customFormat="1" ht="16.5" spans="1:10">
      <c r="A13" s="110">
        <v>11</v>
      </c>
      <c r="B13" s="110" t="s">
        <v>149</v>
      </c>
      <c r="C13" s="110" t="s">
        <v>398</v>
      </c>
      <c r="D13" s="110" t="s">
        <v>415</v>
      </c>
      <c r="E13" s="112">
        <v>44509</v>
      </c>
      <c r="F13" s="110">
        <v>30</v>
      </c>
      <c r="G13" s="109"/>
      <c r="H13" s="109"/>
      <c r="I13" s="109"/>
      <c r="J13" s="109"/>
    </row>
    <row r="14" s="105" customFormat="1" ht="16.5" spans="1:10">
      <c r="A14" s="110">
        <v>12</v>
      </c>
      <c r="B14" s="110" t="s">
        <v>149</v>
      </c>
      <c r="C14" s="110" t="s">
        <v>398</v>
      </c>
      <c r="D14" s="110" t="s">
        <v>416</v>
      </c>
      <c r="E14" s="112">
        <v>44464</v>
      </c>
      <c r="F14" s="110">
        <v>30</v>
      </c>
      <c r="G14" s="109"/>
      <c r="H14" s="109"/>
      <c r="I14" s="109"/>
      <c r="J14" s="109"/>
    </row>
    <row r="15" s="105" customFormat="1" ht="16.5" spans="1:10">
      <c r="A15" s="110">
        <v>13</v>
      </c>
      <c r="B15" s="110" t="s">
        <v>417</v>
      </c>
      <c r="C15" s="110" t="s">
        <v>398</v>
      </c>
      <c r="D15" s="110" t="s">
        <v>418</v>
      </c>
      <c r="E15" s="112">
        <v>6.1</v>
      </c>
      <c r="F15" s="110">
        <v>30</v>
      </c>
      <c r="G15" s="109"/>
      <c r="H15" s="109"/>
      <c r="I15" s="109"/>
      <c r="J15" s="109"/>
    </row>
    <row r="16" s="105" customFormat="1" ht="16.5" spans="1:10">
      <c r="A16" s="110">
        <v>14</v>
      </c>
      <c r="B16" s="110" t="s">
        <v>419</v>
      </c>
      <c r="C16" s="110" t="s">
        <v>401</v>
      </c>
      <c r="D16" s="110" t="s">
        <v>420</v>
      </c>
      <c r="E16" s="110">
        <v>11.2</v>
      </c>
      <c r="F16" s="110">
        <v>30</v>
      </c>
      <c r="G16" s="109"/>
      <c r="H16" s="109"/>
      <c r="I16" s="109"/>
      <c r="J16" s="109"/>
    </row>
    <row r="17" s="105" customFormat="1" ht="16.5" spans="1:10">
      <c r="A17" s="110">
        <v>15</v>
      </c>
      <c r="B17" s="110" t="s">
        <v>419</v>
      </c>
      <c r="C17" s="110" t="s">
        <v>401</v>
      </c>
      <c r="D17" s="110" t="s">
        <v>421</v>
      </c>
      <c r="E17" s="110">
        <v>12.31</v>
      </c>
      <c r="F17" s="110">
        <v>30</v>
      </c>
      <c r="G17" s="109"/>
      <c r="H17" s="109"/>
      <c r="I17" s="109"/>
      <c r="J17" s="109"/>
    </row>
    <row r="18" s="105" customFormat="1" ht="16.5" spans="1:10">
      <c r="A18" s="110">
        <v>16</v>
      </c>
      <c r="B18" s="110" t="s">
        <v>419</v>
      </c>
      <c r="C18" s="110" t="s">
        <v>401</v>
      </c>
      <c r="D18" s="110" t="s">
        <v>422</v>
      </c>
      <c r="E18" s="110">
        <v>12.23</v>
      </c>
      <c r="F18" s="110">
        <v>30</v>
      </c>
      <c r="G18" s="109"/>
      <c r="H18" s="109"/>
      <c r="I18" s="109"/>
      <c r="J18" s="109"/>
    </row>
    <row r="19" s="105" customFormat="1" ht="16.5" spans="1:10">
      <c r="A19" s="110">
        <v>17</v>
      </c>
      <c r="B19" s="110" t="s">
        <v>423</v>
      </c>
      <c r="C19" s="110" t="s">
        <v>398</v>
      </c>
      <c r="D19" s="110" t="s">
        <v>424</v>
      </c>
      <c r="E19" s="113" t="s">
        <v>425</v>
      </c>
      <c r="F19" s="110">
        <v>30</v>
      </c>
      <c r="G19" s="109"/>
      <c r="H19" s="109"/>
      <c r="I19" s="109"/>
      <c r="J19" s="109"/>
    </row>
    <row r="20" s="105" customFormat="1" ht="16.5" spans="1:10">
      <c r="A20" s="110">
        <v>18</v>
      </c>
      <c r="B20" s="110" t="s">
        <v>152</v>
      </c>
      <c r="C20" s="110" t="s">
        <v>398</v>
      </c>
      <c r="D20" s="110" t="s">
        <v>426</v>
      </c>
      <c r="E20" s="110">
        <v>12.4</v>
      </c>
      <c r="F20" s="110">
        <v>30</v>
      </c>
      <c r="G20" s="109"/>
      <c r="H20" s="109"/>
      <c r="I20" s="109"/>
      <c r="J20" s="109"/>
    </row>
    <row r="21" s="105" customFormat="1" ht="16.5" spans="1:10">
      <c r="A21" s="110">
        <v>19</v>
      </c>
      <c r="B21" s="110" t="s">
        <v>427</v>
      </c>
      <c r="C21" s="110" t="s">
        <v>398</v>
      </c>
      <c r="D21" s="110" t="s">
        <v>428</v>
      </c>
      <c r="E21" s="110">
        <v>9.11</v>
      </c>
      <c r="F21" s="110">
        <v>30</v>
      </c>
      <c r="G21" s="109"/>
      <c r="H21" s="109"/>
      <c r="I21" s="109"/>
      <c r="J21" s="109"/>
    </row>
    <row r="22" s="105" customFormat="1" ht="16.5" spans="1:10">
      <c r="A22" s="110">
        <v>20</v>
      </c>
      <c r="B22" s="110" t="s">
        <v>429</v>
      </c>
      <c r="C22" s="110" t="s">
        <v>398</v>
      </c>
      <c r="D22" s="110" t="s">
        <v>418</v>
      </c>
      <c r="E22" s="112">
        <v>44357</v>
      </c>
      <c r="F22" s="110">
        <v>30</v>
      </c>
      <c r="G22" s="109"/>
      <c r="H22" s="109"/>
      <c r="I22" s="109"/>
      <c r="J22" s="109"/>
    </row>
    <row r="23" s="105" customFormat="1" ht="16.5" spans="1:10">
      <c r="A23" s="110">
        <v>21</v>
      </c>
      <c r="B23" s="110" t="s">
        <v>429</v>
      </c>
      <c r="C23" s="110" t="s">
        <v>401</v>
      </c>
      <c r="D23" s="110" t="s">
        <v>430</v>
      </c>
      <c r="E23" s="110">
        <v>10.29</v>
      </c>
      <c r="F23" s="110">
        <v>30</v>
      </c>
      <c r="G23" s="109"/>
      <c r="H23" s="109"/>
      <c r="I23" s="109"/>
      <c r="J23" s="109"/>
    </row>
    <row r="24" s="105" customFormat="1" ht="16.5" spans="1:10">
      <c r="A24" s="110">
        <v>22</v>
      </c>
      <c r="B24" s="110" t="s">
        <v>429</v>
      </c>
      <c r="C24" s="110" t="s">
        <v>401</v>
      </c>
      <c r="D24" s="110" t="s">
        <v>431</v>
      </c>
      <c r="E24" s="110">
        <v>4.29</v>
      </c>
      <c r="F24" s="110">
        <v>30</v>
      </c>
      <c r="G24" s="109"/>
      <c r="H24" s="109"/>
      <c r="I24" s="109"/>
      <c r="J24" s="109"/>
    </row>
    <row r="25" s="105" customFormat="1" ht="16.5" spans="1:10">
      <c r="A25" s="110">
        <v>23</v>
      </c>
      <c r="B25" s="110" t="s">
        <v>151</v>
      </c>
      <c r="C25" s="110" t="s">
        <v>398</v>
      </c>
      <c r="D25" s="110" t="s">
        <v>432</v>
      </c>
      <c r="E25" s="110">
        <v>12.8</v>
      </c>
      <c r="F25" s="110">
        <v>30</v>
      </c>
      <c r="G25" s="109"/>
      <c r="H25" s="109"/>
      <c r="I25" s="109"/>
      <c r="J25" s="109"/>
    </row>
    <row r="26" s="105" customFormat="1" ht="16.5" spans="1:10">
      <c r="A26" s="110">
        <v>24</v>
      </c>
      <c r="B26" s="110" t="s">
        <v>20</v>
      </c>
      <c r="C26" s="110" t="s">
        <v>433</v>
      </c>
      <c r="D26" s="110" t="s">
        <v>434</v>
      </c>
      <c r="E26" s="110">
        <v>12.31</v>
      </c>
      <c r="F26" s="110">
        <v>60</v>
      </c>
      <c r="G26" s="109"/>
      <c r="H26" s="109"/>
      <c r="I26" s="109"/>
      <c r="J26" s="109"/>
    </row>
    <row r="27" s="105" customFormat="1" ht="16.5" spans="1:10">
      <c r="A27" s="110">
        <v>25</v>
      </c>
      <c r="B27" s="110" t="s">
        <v>20</v>
      </c>
      <c r="C27" s="110" t="s">
        <v>398</v>
      </c>
      <c r="D27" s="110" t="s">
        <v>435</v>
      </c>
      <c r="E27" s="110">
        <v>10.3</v>
      </c>
      <c r="F27" s="110">
        <v>30</v>
      </c>
      <c r="G27" s="109"/>
      <c r="H27" s="109"/>
      <c r="I27" s="109"/>
      <c r="J27" s="109"/>
    </row>
    <row r="28" s="105" customFormat="1" ht="16.5" spans="1:10">
      <c r="A28" s="110">
        <v>26</v>
      </c>
      <c r="B28" s="110" t="s">
        <v>436</v>
      </c>
      <c r="C28" s="110" t="s">
        <v>401</v>
      </c>
      <c r="D28" s="110" t="s">
        <v>437</v>
      </c>
      <c r="E28" s="110">
        <v>12.15</v>
      </c>
      <c r="F28" s="110">
        <v>30</v>
      </c>
      <c r="G28" s="109"/>
      <c r="H28" s="109"/>
      <c r="I28" s="109"/>
      <c r="J28" s="109"/>
    </row>
    <row r="29" s="105" customFormat="1" ht="16.5" spans="1:10">
      <c r="A29" s="110">
        <v>27</v>
      </c>
      <c r="B29" s="110" t="s">
        <v>109</v>
      </c>
      <c r="C29" s="110" t="s">
        <v>398</v>
      </c>
      <c r="D29" s="110" t="s">
        <v>438</v>
      </c>
      <c r="E29" s="110">
        <v>6.2</v>
      </c>
      <c r="F29" s="110">
        <v>30</v>
      </c>
      <c r="G29" s="109"/>
      <c r="H29" s="109"/>
      <c r="I29" s="109"/>
      <c r="J29" s="109"/>
    </row>
    <row r="30" s="105" customFormat="1" ht="16.5" spans="1:10">
      <c r="A30" s="110">
        <v>28</v>
      </c>
      <c r="B30" s="110" t="s">
        <v>68</v>
      </c>
      <c r="C30" s="110" t="s">
        <v>398</v>
      </c>
      <c r="D30" s="110" t="s">
        <v>439</v>
      </c>
      <c r="E30" s="110">
        <v>11.2</v>
      </c>
      <c r="F30" s="110">
        <v>30</v>
      </c>
      <c r="G30" s="109"/>
      <c r="H30" s="109"/>
      <c r="I30" s="109"/>
      <c r="J30" s="109"/>
    </row>
    <row r="31" s="105" customFormat="1" ht="16.5" spans="1:10">
      <c r="A31" s="110">
        <v>29</v>
      </c>
      <c r="B31" s="110" t="s">
        <v>9</v>
      </c>
      <c r="C31" s="110" t="s">
        <v>398</v>
      </c>
      <c r="D31" s="110" t="s">
        <v>440</v>
      </c>
      <c r="E31" s="112">
        <v>44553</v>
      </c>
      <c r="F31" s="110">
        <v>30</v>
      </c>
      <c r="G31" s="109"/>
      <c r="H31" s="109"/>
      <c r="I31" s="109"/>
      <c r="J31" s="109"/>
    </row>
    <row r="32" s="105" customFormat="1" ht="16.5" spans="1:10">
      <c r="A32" s="110">
        <v>30</v>
      </c>
      <c r="B32" s="110" t="s">
        <v>441</v>
      </c>
      <c r="C32" s="110" t="s">
        <v>433</v>
      </c>
      <c r="D32" s="110" t="s">
        <v>442</v>
      </c>
      <c r="E32" s="110">
        <v>10.16</v>
      </c>
      <c r="F32" s="110">
        <v>60</v>
      </c>
      <c r="G32" s="109"/>
      <c r="H32" s="109"/>
      <c r="I32" s="109"/>
      <c r="J32" s="109"/>
    </row>
    <row r="33" s="105" customFormat="1" ht="16.5" spans="1:10">
      <c r="A33" s="110">
        <v>31</v>
      </c>
      <c r="B33" s="110" t="s">
        <v>443</v>
      </c>
      <c r="C33" s="110" t="s">
        <v>401</v>
      </c>
      <c r="D33" s="110" t="s">
        <v>444</v>
      </c>
      <c r="E33" s="110">
        <v>12.23</v>
      </c>
      <c r="F33" s="110">
        <v>30</v>
      </c>
      <c r="G33" s="109"/>
      <c r="H33" s="109"/>
      <c r="I33" s="109"/>
      <c r="J33" s="109"/>
    </row>
    <row r="34" s="105" customFormat="1" ht="16.5" spans="1:10">
      <c r="A34" s="110">
        <v>32</v>
      </c>
      <c r="B34" s="110" t="s">
        <v>134</v>
      </c>
      <c r="C34" s="110" t="s">
        <v>433</v>
      </c>
      <c r="D34" s="110" t="s">
        <v>445</v>
      </c>
      <c r="E34" s="110">
        <v>9.26</v>
      </c>
      <c r="F34" s="110">
        <v>60</v>
      </c>
      <c r="G34" s="109"/>
      <c r="H34" s="109"/>
      <c r="I34" s="109"/>
      <c r="J34" s="109"/>
    </row>
    <row r="35" s="105" customFormat="1" ht="16.5" spans="1:10">
      <c r="A35" s="110">
        <v>33</v>
      </c>
      <c r="B35" s="110" t="s">
        <v>446</v>
      </c>
      <c r="C35" s="110" t="s">
        <v>401</v>
      </c>
      <c r="D35" s="110" t="s">
        <v>447</v>
      </c>
      <c r="E35" s="110">
        <v>10.29</v>
      </c>
      <c r="F35" s="110">
        <v>30</v>
      </c>
      <c r="G35" s="109"/>
      <c r="H35" s="109"/>
      <c r="I35" s="109"/>
      <c r="J35" s="109"/>
    </row>
    <row r="36" s="105" customFormat="1" ht="16.5" spans="1:10">
      <c r="A36" s="110">
        <v>34</v>
      </c>
      <c r="B36" s="110" t="s">
        <v>98</v>
      </c>
      <c r="C36" s="110" t="s">
        <v>398</v>
      </c>
      <c r="D36" s="110" t="s">
        <v>448</v>
      </c>
      <c r="E36" s="110">
        <v>6.12</v>
      </c>
      <c r="F36" s="110">
        <v>30</v>
      </c>
      <c r="G36" s="109"/>
      <c r="H36" s="109"/>
      <c r="I36" s="109"/>
      <c r="J36" s="109"/>
    </row>
    <row r="37" s="105" customFormat="1" ht="16.5" spans="1:10">
      <c r="A37" s="110">
        <v>35</v>
      </c>
      <c r="B37" s="110" t="s">
        <v>449</v>
      </c>
      <c r="C37" s="110" t="s">
        <v>401</v>
      </c>
      <c r="D37" s="110" t="s">
        <v>450</v>
      </c>
      <c r="E37" s="110">
        <v>11.3</v>
      </c>
      <c r="F37" s="110">
        <v>30</v>
      </c>
      <c r="G37" s="109"/>
      <c r="H37" s="109"/>
      <c r="I37" s="109"/>
      <c r="J37" s="109"/>
    </row>
    <row r="38" s="105" customFormat="1" ht="16.5" spans="1:10">
      <c r="A38" s="110">
        <v>36</v>
      </c>
      <c r="B38" s="110" t="s">
        <v>104</v>
      </c>
      <c r="C38" s="110" t="s">
        <v>398</v>
      </c>
      <c r="D38" s="110" t="s">
        <v>451</v>
      </c>
      <c r="E38" s="110">
        <v>6.2</v>
      </c>
      <c r="F38" s="110">
        <v>30</v>
      </c>
      <c r="G38" s="109"/>
      <c r="H38" s="109"/>
      <c r="I38" s="109"/>
      <c r="J38" s="109"/>
    </row>
    <row r="39" s="105" customFormat="1" ht="16.5" spans="1:10">
      <c r="A39" s="110">
        <v>37</v>
      </c>
      <c r="B39" s="110" t="s">
        <v>99</v>
      </c>
      <c r="C39" s="110" t="s">
        <v>398</v>
      </c>
      <c r="D39" s="110" t="s">
        <v>452</v>
      </c>
      <c r="E39" s="112">
        <v>44203</v>
      </c>
      <c r="F39" s="110">
        <v>30</v>
      </c>
      <c r="G39" s="109"/>
      <c r="H39" s="109"/>
      <c r="I39" s="109"/>
      <c r="J39" s="109"/>
    </row>
    <row r="40" s="105" customFormat="1" ht="16.5" spans="1:10">
      <c r="A40" s="110">
        <v>38</v>
      </c>
      <c r="B40" s="110" t="s">
        <v>148</v>
      </c>
      <c r="C40" s="110" t="s">
        <v>398</v>
      </c>
      <c r="D40" s="110" t="s">
        <v>453</v>
      </c>
      <c r="E40" s="112">
        <v>44540</v>
      </c>
      <c r="F40" s="110">
        <v>30</v>
      </c>
      <c r="G40" s="109"/>
      <c r="H40" s="109"/>
      <c r="I40" s="109"/>
      <c r="J40" s="109"/>
    </row>
    <row r="41" s="105" customFormat="1" ht="16.5" spans="1:10">
      <c r="A41" s="110">
        <v>39</v>
      </c>
      <c r="B41" s="110" t="s">
        <v>7</v>
      </c>
      <c r="C41" s="110" t="s">
        <v>398</v>
      </c>
      <c r="D41" s="110" t="s">
        <v>454</v>
      </c>
      <c r="E41" s="110">
        <v>9.14</v>
      </c>
      <c r="F41" s="110">
        <v>30</v>
      </c>
      <c r="G41" s="109"/>
      <c r="H41" s="109"/>
      <c r="I41" s="109"/>
      <c r="J41" s="109"/>
    </row>
    <row r="42" s="105" customFormat="1" ht="16.5" spans="1:10">
      <c r="A42" s="110">
        <v>40</v>
      </c>
      <c r="B42" s="110" t="s">
        <v>66</v>
      </c>
      <c r="C42" s="110" t="s">
        <v>398</v>
      </c>
      <c r="D42" s="110" t="s">
        <v>455</v>
      </c>
      <c r="E42" s="110">
        <v>1.5</v>
      </c>
      <c r="F42" s="110">
        <v>30</v>
      </c>
      <c r="G42" s="109"/>
      <c r="H42" s="109"/>
      <c r="I42" s="109"/>
      <c r="J42" s="109"/>
    </row>
    <row r="43" s="105" customFormat="1" ht="16.5" spans="1:10">
      <c r="A43" s="110">
        <v>41</v>
      </c>
      <c r="B43" s="110" t="s">
        <v>159</v>
      </c>
      <c r="C43" s="110" t="s">
        <v>398</v>
      </c>
      <c r="D43" s="110" t="s">
        <v>456</v>
      </c>
      <c r="E43" s="110">
        <v>12.8</v>
      </c>
      <c r="F43" s="110">
        <v>30</v>
      </c>
      <c r="G43" s="109"/>
      <c r="H43" s="109"/>
      <c r="I43" s="109"/>
      <c r="J43" s="109"/>
    </row>
    <row r="44" s="105" customFormat="1" ht="16.5" spans="1:10">
      <c r="A44" s="110">
        <v>42</v>
      </c>
      <c r="B44" s="110" t="s">
        <v>135</v>
      </c>
      <c r="C44" s="110" t="s">
        <v>398</v>
      </c>
      <c r="D44" s="110" t="s">
        <v>457</v>
      </c>
      <c r="E44" s="110">
        <v>10.29</v>
      </c>
      <c r="F44" s="110">
        <v>30</v>
      </c>
      <c r="G44" s="109"/>
      <c r="H44" s="109"/>
      <c r="I44" s="109"/>
      <c r="J44" s="109"/>
    </row>
    <row r="45" s="105" customFormat="1" ht="16.5" spans="1:10">
      <c r="A45" s="110">
        <v>43</v>
      </c>
      <c r="B45" s="110" t="s">
        <v>135</v>
      </c>
      <c r="C45" s="110" t="s">
        <v>398</v>
      </c>
      <c r="D45" s="110" t="s">
        <v>458</v>
      </c>
      <c r="E45" s="110">
        <v>12.25</v>
      </c>
      <c r="F45" s="110">
        <v>30</v>
      </c>
      <c r="G45" s="109"/>
      <c r="H45" s="109"/>
      <c r="I45" s="109"/>
      <c r="J45" s="109"/>
    </row>
    <row r="46" s="105" customFormat="1" ht="16.5" spans="1:10">
      <c r="A46" s="110">
        <v>44</v>
      </c>
      <c r="B46" s="110" t="s">
        <v>459</v>
      </c>
      <c r="C46" s="110" t="s">
        <v>398</v>
      </c>
      <c r="D46" s="110" t="s">
        <v>460</v>
      </c>
      <c r="E46" s="113" t="s">
        <v>461</v>
      </c>
      <c r="F46" s="110">
        <v>30</v>
      </c>
      <c r="G46" s="109"/>
      <c r="H46" s="109"/>
      <c r="I46" s="109"/>
      <c r="J46" s="109"/>
    </row>
    <row r="47" s="105" customFormat="1" ht="16.5" spans="1:10">
      <c r="A47" s="110">
        <v>45</v>
      </c>
      <c r="B47" s="110" t="s">
        <v>14</v>
      </c>
      <c r="C47" s="110" t="s">
        <v>398</v>
      </c>
      <c r="D47" s="110" t="s">
        <v>462</v>
      </c>
      <c r="E47" s="110">
        <v>9.25</v>
      </c>
      <c r="F47" s="110">
        <v>30</v>
      </c>
      <c r="G47" s="109"/>
      <c r="H47" s="109"/>
      <c r="I47" s="109"/>
      <c r="J47" s="109"/>
    </row>
    <row r="48" s="105" customFormat="1" ht="16.5" spans="1:10">
      <c r="A48" s="110">
        <v>46</v>
      </c>
      <c r="B48" s="110" t="s">
        <v>133</v>
      </c>
      <c r="C48" s="110" t="s">
        <v>398</v>
      </c>
      <c r="D48" s="110" t="s">
        <v>463</v>
      </c>
      <c r="E48" s="113" t="s">
        <v>464</v>
      </c>
      <c r="F48" s="110">
        <v>30</v>
      </c>
      <c r="G48" s="109"/>
      <c r="H48" s="109"/>
      <c r="I48" s="109"/>
      <c r="J48" s="109"/>
    </row>
    <row r="49" s="105" customFormat="1" ht="16.5" spans="1:10">
      <c r="A49" s="110">
        <v>47</v>
      </c>
      <c r="B49" s="110" t="s">
        <v>465</v>
      </c>
      <c r="C49" s="110" t="s">
        <v>401</v>
      </c>
      <c r="D49" s="110" t="s">
        <v>466</v>
      </c>
      <c r="E49" s="110">
        <v>9.1</v>
      </c>
      <c r="F49" s="110">
        <v>30</v>
      </c>
      <c r="G49" s="109"/>
      <c r="H49" s="109"/>
      <c r="I49" s="109"/>
      <c r="J49" s="109"/>
    </row>
    <row r="50" s="105" customFormat="1" ht="16.5" spans="1:10">
      <c r="A50" s="110">
        <v>48</v>
      </c>
      <c r="B50" s="110" t="s">
        <v>465</v>
      </c>
      <c r="C50" s="110" t="s">
        <v>398</v>
      </c>
      <c r="D50" s="110" t="s">
        <v>467</v>
      </c>
      <c r="E50" s="113" t="s">
        <v>468</v>
      </c>
      <c r="F50" s="110">
        <v>30</v>
      </c>
      <c r="G50" s="109"/>
      <c r="H50" s="109"/>
      <c r="I50" s="109"/>
      <c r="J50" s="109"/>
    </row>
    <row r="51" s="105" customFormat="1" ht="16.5" spans="1:10">
      <c r="A51" s="110">
        <v>49</v>
      </c>
      <c r="B51" s="110" t="s">
        <v>156</v>
      </c>
      <c r="C51" s="110" t="s">
        <v>398</v>
      </c>
      <c r="D51" s="110" t="s">
        <v>426</v>
      </c>
      <c r="E51" s="110">
        <v>12.4</v>
      </c>
      <c r="F51" s="110">
        <v>30</v>
      </c>
      <c r="G51" s="109"/>
      <c r="H51" s="109"/>
      <c r="I51" s="109"/>
      <c r="J51" s="109"/>
    </row>
    <row r="52" s="105" customFormat="1" ht="16.5" spans="1:10">
      <c r="A52" s="110">
        <v>50</v>
      </c>
      <c r="B52" s="110" t="s">
        <v>18</v>
      </c>
      <c r="C52" s="110" t="s">
        <v>401</v>
      </c>
      <c r="D52" s="110" t="s">
        <v>469</v>
      </c>
      <c r="E52" s="110">
        <v>11.3</v>
      </c>
      <c r="F52" s="110">
        <v>30</v>
      </c>
      <c r="G52" s="109"/>
      <c r="H52" s="109"/>
      <c r="I52" s="109"/>
      <c r="J52" s="109"/>
    </row>
    <row r="53" s="105" customFormat="1" ht="16.5" spans="1:10">
      <c r="A53" s="110">
        <v>51</v>
      </c>
      <c r="B53" s="110" t="s">
        <v>17</v>
      </c>
      <c r="C53" s="110" t="s">
        <v>398</v>
      </c>
      <c r="D53" s="110" t="s">
        <v>470</v>
      </c>
      <c r="E53" s="110">
        <v>10.3</v>
      </c>
      <c r="F53" s="110">
        <v>30</v>
      </c>
      <c r="G53" s="109"/>
      <c r="H53" s="109"/>
      <c r="I53" s="109"/>
      <c r="J53" s="109"/>
    </row>
    <row r="54" s="105" customFormat="1" ht="16.5" spans="1:10">
      <c r="A54" s="110">
        <v>52</v>
      </c>
      <c r="B54" s="110" t="s">
        <v>32</v>
      </c>
      <c r="C54" s="110" t="s">
        <v>398</v>
      </c>
      <c r="D54" s="110" t="s">
        <v>471</v>
      </c>
      <c r="E54" s="110">
        <v>9.24</v>
      </c>
      <c r="F54" s="110">
        <v>30</v>
      </c>
      <c r="G54" s="109"/>
      <c r="H54" s="109"/>
      <c r="I54" s="109"/>
      <c r="J54" s="109"/>
    </row>
    <row r="55" s="105" customFormat="1" ht="16.5" spans="1:10">
      <c r="A55" s="110">
        <v>53</v>
      </c>
      <c r="B55" s="110" t="s">
        <v>146</v>
      </c>
      <c r="C55" s="110" t="s">
        <v>398</v>
      </c>
      <c r="D55" s="110" t="s">
        <v>472</v>
      </c>
      <c r="E55" s="110" t="s">
        <v>473</v>
      </c>
      <c r="F55" s="110">
        <v>30</v>
      </c>
      <c r="G55" s="109"/>
      <c r="H55" s="109"/>
      <c r="I55" s="109"/>
      <c r="J55" s="109"/>
    </row>
    <row r="56" s="105" customFormat="1" ht="16.5" spans="1:10">
      <c r="A56" s="110">
        <v>54</v>
      </c>
      <c r="B56" s="110" t="s">
        <v>146</v>
      </c>
      <c r="C56" s="110" t="s">
        <v>398</v>
      </c>
      <c r="D56" s="110" t="s">
        <v>474</v>
      </c>
      <c r="E56" s="112">
        <v>44483</v>
      </c>
      <c r="F56" s="110">
        <v>30</v>
      </c>
      <c r="G56" s="109"/>
      <c r="H56" s="109"/>
      <c r="I56" s="109"/>
      <c r="J56" s="109"/>
    </row>
    <row r="57" s="105" customFormat="1" ht="16.5" spans="1:10">
      <c r="A57" s="110">
        <v>55</v>
      </c>
      <c r="B57" s="110" t="s">
        <v>475</v>
      </c>
      <c r="C57" s="110" t="s">
        <v>401</v>
      </c>
      <c r="D57" s="110" t="s">
        <v>476</v>
      </c>
      <c r="E57" s="110">
        <v>10.16</v>
      </c>
      <c r="F57" s="110">
        <v>30</v>
      </c>
      <c r="G57" s="109"/>
      <c r="H57" s="109"/>
      <c r="I57" s="109"/>
      <c r="J57" s="109"/>
    </row>
    <row r="58" s="105" customFormat="1" ht="16.5" spans="1:10">
      <c r="A58" s="110">
        <v>56</v>
      </c>
      <c r="B58" s="110" t="s">
        <v>122</v>
      </c>
      <c r="C58" s="110" t="s">
        <v>398</v>
      </c>
      <c r="D58" s="110" t="s">
        <v>477</v>
      </c>
      <c r="E58" s="110">
        <v>5.4</v>
      </c>
      <c r="F58" s="110">
        <v>30</v>
      </c>
      <c r="G58" s="109"/>
      <c r="H58" s="109"/>
      <c r="I58" s="109"/>
      <c r="J58" s="109"/>
    </row>
    <row r="59" s="105" customFormat="1" ht="16.5" spans="1:10">
      <c r="A59" s="110">
        <v>57</v>
      </c>
      <c r="B59" s="110" t="s">
        <v>147</v>
      </c>
      <c r="C59" s="110" t="s">
        <v>398</v>
      </c>
      <c r="D59" s="110" t="s">
        <v>478</v>
      </c>
      <c r="E59" s="112">
        <v>44447</v>
      </c>
      <c r="F59" s="110">
        <v>30</v>
      </c>
      <c r="G59" s="109"/>
      <c r="H59" s="109"/>
      <c r="I59" s="109"/>
      <c r="J59" s="109"/>
    </row>
    <row r="60" s="105" customFormat="1" ht="16.5" spans="1:10">
      <c r="A60" s="110">
        <v>58</v>
      </c>
      <c r="B60" s="110" t="s">
        <v>147</v>
      </c>
      <c r="C60" s="110" t="s">
        <v>398</v>
      </c>
      <c r="D60" s="110" t="s">
        <v>415</v>
      </c>
      <c r="E60" s="112">
        <v>44509</v>
      </c>
      <c r="F60" s="110">
        <v>30</v>
      </c>
      <c r="G60" s="109"/>
      <c r="H60" s="109"/>
      <c r="I60" s="109"/>
      <c r="J60" s="109"/>
    </row>
    <row r="61" s="105" customFormat="1" ht="16.5" spans="1:10">
      <c r="A61" s="110">
        <v>59</v>
      </c>
      <c r="B61" s="110" t="s">
        <v>10</v>
      </c>
      <c r="C61" s="110" t="s">
        <v>433</v>
      </c>
      <c r="D61" s="110" t="s">
        <v>479</v>
      </c>
      <c r="E61" s="112">
        <v>44546</v>
      </c>
      <c r="F61" s="110">
        <v>60</v>
      </c>
      <c r="G61" s="109"/>
      <c r="H61" s="109"/>
      <c r="I61" s="109"/>
      <c r="J61" s="109"/>
    </row>
    <row r="62" s="105" customFormat="1" ht="16.5" spans="1:10">
      <c r="A62" s="110">
        <v>60</v>
      </c>
      <c r="B62" s="110" t="s">
        <v>10</v>
      </c>
      <c r="C62" s="110" t="s">
        <v>433</v>
      </c>
      <c r="D62" s="110" t="s">
        <v>480</v>
      </c>
      <c r="E62" s="112">
        <v>44287</v>
      </c>
      <c r="F62" s="110">
        <v>60</v>
      </c>
      <c r="G62" s="109"/>
      <c r="H62" s="109"/>
      <c r="I62" s="109"/>
      <c r="J62" s="109"/>
    </row>
    <row r="63" s="105" customFormat="1" ht="16.5" spans="1:10">
      <c r="A63" s="110">
        <v>61</v>
      </c>
      <c r="B63" s="110" t="s">
        <v>10</v>
      </c>
      <c r="C63" s="110" t="s">
        <v>398</v>
      </c>
      <c r="D63" s="110" t="s">
        <v>478</v>
      </c>
      <c r="E63" s="112">
        <v>44448</v>
      </c>
      <c r="F63" s="110">
        <v>30</v>
      </c>
      <c r="G63" s="109"/>
      <c r="H63" s="109"/>
      <c r="I63" s="109"/>
      <c r="J63" s="109"/>
    </row>
    <row r="64" s="105" customFormat="1" ht="16.5" spans="1:10">
      <c r="A64" s="110">
        <v>62</v>
      </c>
      <c r="B64" s="114"/>
      <c r="C64" s="114"/>
      <c r="D64" s="114"/>
      <c r="E64" s="110"/>
      <c r="F64" s="115"/>
      <c r="G64" s="109"/>
      <c r="H64" s="109"/>
      <c r="I64" s="109"/>
      <c r="J64" s="109"/>
    </row>
    <row r="65" s="105" customFormat="1" ht="16.5" spans="1:10">
      <c r="A65" s="110">
        <v>63</v>
      </c>
      <c r="B65" s="114"/>
      <c r="C65" s="110"/>
      <c r="D65" s="110"/>
      <c r="E65" s="113"/>
      <c r="F65" s="115"/>
      <c r="G65" s="109"/>
      <c r="H65" s="109"/>
      <c r="I65" s="109"/>
      <c r="J65" s="109"/>
    </row>
    <row r="66" s="105" customFormat="1" ht="16.5" spans="1:10">
      <c r="A66" s="110">
        <v>64</v>
      </c>
      <c r="B66" s="110"/>
      <c r="C66" s="110"/>
      <c r="D66" s="110"/>
      <c r="E66" s="110"/>
      <c r="F66" s="115"/>
      <c r="G66" s="109"/>
      <c r="H66" s="109"/>
      <c r="I66" s="109"/>
      <c r="J66" s="109"/>
    </row>
    <row r="67" s="105" customFormat="1" ht="16.5" spans="1:10">
      <c r="A67" s="110">
        <v>65</v>
      </c>
      <c r="B67" s="110"/>
      <c r="C67" s="110"/>
      <c r="D67" s="110"/>
      <c r="E67" s="110"/>
      <c r="F67" s="115"/>
      <c r="G67" s="109"/>
      <c r="H67" s="109"/>
      <c r="I67" s="109"/>
      <c r="J67" s="109"/>
    </row>
    <row r="68" s="105" customFormat="1" ht="16.5" spans="1:10">
      <c r="A68" s="110">
        <v>66</v>
      </c>
      <c r="B68" s="110"/>
      <c r="C68" s="110"/>
      <c r="D68" s="110"/>
      <c r="E68" s="110"/>
      <c r="F68" s="115"/>
      <c r="G68" s="109"/>
      <c r="H68" s="109"/>
      <c r="I68" s="109"/>
      <c r="J68" s="109"/>
    </row>
    <row r="69" s="105" customFormat="1" ht="16.5" spans="1:10">
      <c r="A69" s="110">
        <v>67</v>
      </c>
      <c r="B69" s="110"/>
      <c r="C69" s="110"/>
      <c r="D69" s="110"/>
      <c r="E69" s="110"/>
      <c r="F69" s="115"/>
      <c r="G69" s="109"/>
      <c r="H69" s="109"/>
      <c r="I69" s="109"/>
      <c r="J69" s="109"/>
    </row>
    <row r="70" s="105" customFormat="1" ht="16.5" spans="1:10">
      <c r="A70" s="110">
        <v>68</v>
      </c>
      <c r="B70" s="110"/>
      <c r="C70" s="110"/>
      <c r="D70" s="110"/>
      <c r="E70" s="110"/>
      <c r="F70" s="115"/>
      <c r="G70" s="109"/>
      <c r="H70" s="109"/>
      <c r="I70" s="109"/>
      <c r="J70" s="109"/>
    </row>
    <row r="71" s="105" customFormat="1" ht="16.5" spans="1:10">
      <c r="A71" s="110" t="s">
        <v>39</v>
      </c>
      <c r="B71" s="116" t="s">
        <v>481</v>
      </c>
      <c r="C71" s="117"/>
      <c r="D71" s="117"/>
      <c r="E71" s="118"/>
      <c r="F71" s="115">
        <f>SUM(F3:F70)</f>
        <v>2010</v>
      </c>
      <c r="G71" s="109"/>
      <c r="H71" s="109"/>
      <c r="I71" s="109"/>
      <c r="J71" s="109"/>
    </row>
    <row r="72" s="105" customFormat="1" ht="16.5" spans="1:10">
      <c r="A72" s="109"/>
      <c r="B72" s="109"/>
      <c r="C72" s="109"/>
      <c r="D72" s="109"/>
      <c r="E72" s="119">
        <f>F71</f>
        <v>2010</v>
      </c>
      <c r="F72" s="119"/>
      <c r="G72" s="109"/>
      <c r="H72" s="109"/>
      <c r="I72" s="109"/>
      <c r="J72" s="109"/>
    </row>
    <row r="73" s="105" customFormat="1" ht="16.5" spans="1:10">
      <c r="A73" s="109" t="s">
        <v>482</v>
      </c>
      <c r="B73" s="109"/>
      <c r="C73" s="120" t="s">
        <v>483</v>
      </c>
      <c r="D73" s="120"/>
      <c r="E73" s="120"/>
      <c r="F73" s="120"/>
      <c r="G73" s="109"/>
      <c r="H73" s="109"/>
      <c r="I73" s="109"/>
      <c r="J73" s="109"/>
    </row>
    <row r="74" s="105" customFormat="1" ht="16.5" spans="1:10">
      <c r="A74" s="109"/>
      <c r="B74" s="109"/>
      <c r="C74" s="109"/>
      <c r="D74" s="109"/>
      <c r="E74" s="109"/>
      <c r="F74" s="121"/>
      <c r="G74" s="109"/>
      <c r="H74" s="109"/>
      <c r="I74" s="109"/>
      <c r="J74" s="109"/>
    </row>
    <row r="75" s="105" customFormat="1" ht="16.5" spans="1:10">
      <c r="A75" s="109"/>
      <c r="B75" s="109"/>
      <c r="C75" s="109"/>
      <c r="D75" s="109"/>
      <c r="E75" s="109"/>
      <c r="F75" s="121"/>
      <c r="G75" s="109"/>
      <c r="H75" s="109"/>
      <c r="I75" s="109"/>
      <c r="J75" s="109"/>
    </row>
    <row r="76" s="105" customFormat="1" ht="16.5" spans="1:10">
      <c r="A76" s="109"/>
      <c r="B76" s="109"/>
      <c r="C76" s="109"/>
      <c r="D76" s="109"/>
      <c r="E76" s="109"/>
      <c r="F76" s="121"/>
      <c r="G76" s="109"/>
      <c r="H76" s="109"/>
      <c r="I76" s="109"/>
      <c r="J76" s="109"/>
    </row>
    <row r="77" s="105" customFormat="1" ht="16.5" spans="1:10">
      <c r="A77" s="109"/>
      <c r="B77" s="109"/>
      <c r="C77" s="109"/>
      <c r="D77" s="109"/>
      <c r="E77" s="109"/>
      <c r="F77" s="121"/>
      <c r="G77" s="109"/>
      <c r="H77" s="109"/>
      <c r="I77" s="109"/>
      <c r="J77" s="109"/>
    </row>
    <row r="78" s="105" customFormat="1" ht="16.5" spans="1:10">
      <c r="A78" s="109"/>
      <c r="B78" s="109"/>
      <c r="C78" s="109"/>
      <c r="D78" s="109"/>
      <c r="E78" s="109"/>
      <c r="F78" s="121"/>
      <c r="G78" s="109"/>
      <c r="H78" s="109"/>
      <c r="I78" s="109"/>
      <c r="J78" s="109"/>
    </row>
    <row r="79" s="105" customFormat="1" ht="16.5" spans="1:10">
      <c r="A79" s="109"/>
      <c r="B79" s="109"/>
      <c r="C79" s="109"/>
      <c r="D79" s="109"/>
      <c r="E79" s="109"/>
      <c r="F79" s="121"/>
      <c r="G79" s="109"/>
      <c r="H79" s="109"/>
      <c r="I79" s="109"/>
      <c r="J79" s="109"/>
    </row>
    <row r="80" s="105" customFormat="1" ht="16.5" spans="1:10">
      <c r="A80" s="109"/>
      <c r="B80" s="109"/>
      <c r="C80" s="109"/>
      <c r="D80" s="109"/>
      <c r="E80" s="109"/>
      <c r="F80" s="121"/>
      <c r="G80" s="109"/>
      <c r="H80" s="109"/>
      <c r="I80" s="109"/>
      <c r="J80" s="109"/>
    </row>
    <row r="81" s="105" customFormat="1" ht="16.5" spans="1:10">
      <c r="A81" s="109"/>
      <c r="B81" s="109"/>
      <c r="C81" s="109"/>
      <c r="D81" s="109"/>
      <c r="E81" s="109"/>
      <c r="F81" s="121"/>
      <c r="G81" s="109"/>
      <c r="H81" s="109"/>
      <c r="I81" s="109"/>
      <c r="J81" s="109"/>
    </row>
    <row r="82" s="105" customFormat="1" ht="16.5" spans="1:10">
      <c r="A82" s="109"/>
      <c r="B82" s="109"/>
      <c r="C82" s="109"/>
      <c r="D82" s="109"/>
      <c r="E82" s="109"/>
      <c r="F82" s="121"/>
      <c r="G82" s="109"/>
      <c r="H82" s="109"/>
      <c r="I82" s="109"/>
      <c r="J82" s="109"/>
    </row>
    <row r="83" s="105" customFormat="1" ht="16.5" spans="1:10">
      <c r="A83" s="109"/>
      <c r="B83" s="109"/>
      <c r="C83" s="109"/>
      <c r="D83" s="109"/>
      <c r="E83" s="109"/>
      <c r="F83" s="121"/>
      <c r="G83" s="109"/>
      <c r="H83" s="109"/>
      <c r="I83" s="109"/>
      <c r="J83" s="109"/>
    </row>
    <row r="84" s="105" customFormat="1" ht="16.5" spans="1:10">
      <c r="A84" s="109"/>
      <c r="B84" s="109"/>
      <c r="C84" s="109"/>
      <c r="D84" s="109"/>
      <c r="E84" s="109"/>
      <c r="F84" s="121"/>
      <c r="G84" s="109"/>
      <c r="H84" s="109"/>
      <c r="I84" s="109"/>
      <c r="J84" s="109"/>
    </row>
    <row r="85" s="105" customFormat="1" ht="16.5" spans="1:10">
      <c r="A85" s="109"/>
      <c r="B85" s="109"/>
      <c r="C85" s="109"/>
      <c r="D85" s="109"/>
      <c r="E85" s="109"/>
      <c r="F85" s="121"/>
      <c r="G85" s="109"/>
      <c r="H85" s="109"/>
      <c r="I85" s="109"/>
      <c r="J85" s="109"/>
    </row>
    <row r="86" s="105" customFormat="1" ht="16.5" spans="1:10">
      <c r="A86" s="109"/>
      <c r="B86" s="109"/>
      <c r="C86" s="109"/>
      <c r="D86" s="109"/>
      <c r="E86" s="109"/>
      <c r="F86" s="121"/>
      <c r="G86" s="109"/>
      <c r="H86" s="109"/>
      <c r="I86" s="109"/>
      <c r="J86" s="109"/>
    </row>
    <row r="87" s="105" customFormat="1" ht="16.5" spans="1:10">
      <c r="A87" s="109"/>
      <c r="B87" s="109"/>
      <c r="C87" s="109"/>
      <c r="D87" s="109"/>
      <c r="E87" s="109"/>
      <c r="F87" s="121"/>
      <c r="G87" s="109"/>
      <c r="H87" s="109"/>
      <c r="I87" s="109"/>
      <c r="J87" s="109"/>
    </row>
    <row r="88" s="105" customFormat="1" ht="16.5" spans="1:10">
      <c r="A88" s="109"/>
      <c r="B88" s="109"/>
      <c r="C88" s="109"/>
      <c r="D88" s="109"/>
      <c r="E88" s="109"/>
      <c r="F88" s="121"/>
      <c r="G88" s="109"/>
      <c r="H88" s="109"/>
      <c r="I88" s="109"/>
      <c r="J88" s="109"/>
    </row>
    <row r="89" s="105" customFormat="1" ht="16.5" spans="1:10">
      <c r="A89" s="109"/>
      <c r="B89" s="109"/>
      <c r="C89" s="109"/>
      <c r="D89" s="109"/>
      <c r="E89" s="109"/>
      <c r="F89" s="121"/>
      <c r="G89" s="109"/>
      <c r="H89" s="109"/>
      <c r="I89" s="109"/>
      <c r="J89" s="109"/>
    </row>
    <row r="90" s="105" customFormat="1" ht="16.5" spans="1:10">
      <c r="A90" s="109"/>
      <c r="B90" s="109"/>
      <c r="C90" s="109"/>
      <c r="D90" s="109"/>
      <c r="E90" s="109"/>
      <c r="F90" s="121"/>
      <c r="G90" s="109"/>
      <c r="H90" s="109"/>
      <c r="I90" s="109"/>
      <c r="J90" s="109"/>
    </row>
    <row r="91" s="105" customFormat="1" ht="16.5" spans="1:10">
      <c r="A91" s="109"/>
      <c r="B91" s="109"/>
      <c r="C91" s="109"/>
      <c r="D91" s="109"/>
      <c r="E91" s="109"/>
      <c r="F91" s="121"/>
      <c r="G91" s="109"/>
      <c r="H91" s="109"/>
      <c r="I91" s="109"/>
      <c r="J91" s="109"/>
    </row>
    <row r="92" s="105" customFormat="1" ht="16.5" spans="1:10">
      <c r="A92" s="109"/>
      <c r="B92" s="109"/>
      <c r="C92" s="109"/>
      <c r="D92" s="109"/>
      <c r="E92" s="109"/>
      <c r="F92" s="121"/>
      <c r="G92" s="109"/>
      <c r="H92" s="109"/>
      <c r="I92" s="109"/>
      <c r="J92" s="109"/>
    </row>
    <row r="93" s="105" customFormat="1" ht="16.5" spans="1:10">
      <c r="A93" s="109"/>
      <c r="B93" s="109"/>
      <c r="C93" s="109"/>
      <c r="D93" s="109"/>
      <c r="E93" s="109"/>
      <c r="F93" s="121"/>
      <c r="G93" s="109"/>
      <c r="H93" s="109"/>
      <c r="I93" s="109"/>
      <c r="J93" s="109"/>
    </row>
    <row r="94" s="105" customFormat="1" ht="16.5" spans="1:10">
      <c r="A94" s="109"/>
      <c r="B94" s="109"/>
      <c r="C94" s="109"/>
      <c r="D94" s="109"/>
      <c r="E94" s="109"/>
      <c r="F94" s="121"/>
      <c r="G94" s="109"/>
      <c r="H94" s="109"/>
      <c r="I94" s="109"/>
      <c r="J94" s="109"/>
    </row>
    <row r="95" s="105" customFormat="1" ht="16.5" spans="1:10">
      <c r="A95" s="109"/>
      <c r="B95" s="109"/>
      <c r="C95" s="109"/>
      <c r="D95" s="109"/>
      <c r="E95" s="109"/>
      <c r="F95" s="121"/>
      <c r="G95" s="109"/>
      <c r="H95" s="109"/>
      <c r="I95" s="109"/>
      <c r="J95" s="109"/>
    </row>
    <row r="96" s="105" customFormat="1" ht="16.5" spans="1:10">
      <c r="A96" s="109"/>
      <c r="B96" s="109"/>
      <c r="C96" s="109"/>
      <c r="D96" s="109"/>
      <c r="E96" s="109"/>
      <c r="F96" s="121"/>
      <c r="G96" s="109"/>
      <c r="H96" s="109"/>
      <c r="I96" s="109"/>
      <c r="J96" s="109"/>
    </row>
    <row r="97" s="105" customFormat="1" ht="16.5" spans="1:10">
      <c r="A97" s="109"/>
      <c r="B97" s="109"/>
      <c r="C97" s="109"/>
      <c r="D97" s="109"/>
      <c r="E97" s="109"/>
      <c r="F97" s="121"/>
      <c r="G97" s="109"/>
      <c r="H97" s="109"/>
      <c r="I97" s="109"/>
      <c r="J97" s="109"/>
    </row>
    <row r="98" s="105" customFormat="1" ht="16.5" spans="1:10">
      <c r="A98" s="109"/>
      <c r="B98" s="109"/>
      <c r="C98" s="109"/>
      <c r="D98" s="109"/>
      <c r="E98" s="109"/>
      <c r="F98" s="121"/>
      <c r="G98" s="109"/>
      <c r="H98" s="109"/>
      <c r="I98" s="109"/>
      <c r="J98" s="109"/>
    </row>
    <row r="99" s="105" customFormat="1" ht="16.5" spans="1:10">
      <c r="A99" s="109"/>
      <c r="B99" s="109"/>
      <c r="C99" s="109"/>
      <c r="D99" s="109"/>
      <c r="E99" s="109"/>
      <c r="F99" s="121"/>
      <c r="G99" s="109"/>
      <c r="H99" s="109"/>
      <c r="I99" s="109"/>
      <c r="J99" s="109"/>
    </row>
    <row r="100" s="105" customFormat="1" ht="16.5" spans="1:10">
      <c r="A100" s="109"/>
      <c r="B100" s="109"/>
      <c r="C100" s="109"/>
      <c r="D100" s="109"/>
      <c r="E100" s="109"/>
      <c r="F100" s="121"/>
      <c r="G100" s="109"/>
      <c r="H100" s="109"/>
      <c r="I100" s="109"/>
      <c r="J100" s="109"/>
    </row>
    <row r="101" s="105" customFormat="1" ht="16.5" spans="1:10">
      <c r="A101" s="109"/>
      <c r="B101" s="109"/>
      <c r="C101" s="109"/>
      <c r="D101" s="109"/>
      <c r="E101" s="109"/>
      <c r="F101" s="121"/>
      <c r="G101" s="109"/>
      <c r="H101" s="109"/>
      <c r="I101" s="109"/>
      <c r="J101" s="109"/>
    </row>
    <row r="102" s="105" customFormat="1" ht="16.5" spans="1:10">
      <c r="A102" s="109"/>
      <c r="B102" s="109"/>
      <c r="C102" s="109"/>
      <c r="D102" s="109"/>
      <c r="E102" s="109"/>
      <c r="F102" s="121"/>
      <c r="G102" s="109"/>
      <c r="H102" s="109"/>
      <c r="I102" s="109"/>
      <c r="J102" s="109"/>
    </row>
    <row r="103" s="105" customFormat="1" ht="16.5" spans="1:10">
      <c r="A103" s="109"/>
      <c r="B103" s="109"/>
      <c r="C103" s="109"/>
      <c r="D103" s="109"/>
      <c r="E103" s="109"/>
      <c r="F103" s="121"/>
      <c r="G103" s="109"/>
      <c r="H103" s="109"/>
      <c r="I103" s="109"/>
      <c r="J103" s="109"/>
    </row>
    <row r="104" s="105" customFormat="1" ht="16.5" spans="1:10">
      <c r="A104" s="109"/>
      <c r="B104" s="109"/>
      <c r="C104" s="109"/>
      <c r="D104" s="109"/>
      <c r="E104" s="109"/>
      <c r="F104" s="121"/>
      <c r="G104" s="109"/>
      <c r="H104" s="109"/>
      <c r="I104" s="109"/>
      <c r="J104" s="109"/>
    </row>
    <row r="105" s="105" customFormat="1" ht="16.5" spans="1:10">
      <c r="A105" s="109"/>
      <c r="B105" s="109"/>
      <c r="C105" s="109"/>
      <c r="D105" s="109"/>
      <c r="E105" s="109"/>
      <c r="F105" s="121"/>
      <c r="G105" s="109"/>
      <c r="H105" s="109"/>
      <c r="I105" s="109"/>
      <c r="J105" s="109"/>
    </row>
    <row r="106" s="105" customFormat="1" ht="16.5" spans="1:10">
      <c r="A106" s="109"/>
      <c r="B106" s="109"/>
      <c r="C106" s="109"/>
      <c r="D106" s="109"/>
      <c r="E106" s="109"/>
      <c r="F106" s="121"/>
      <c r="G106" s="109"/>
      <c r="H106" s="109"/>
      <c r="I106" s="109"/>
      <c r="J106" s="109"/>
    </row>
    <row r="107" s="105" customFormat="1" ht="16.5" spans="1:10">
      <c r="A107" s="109"/>
      <c r="B107" s="109"/>
      <c r="C107" s="109"/>
      <c r="D107" s="109"/>
      <c r="E107" s="109"/>
      <c r="F107" s="121"/>
      <c r="G107" s="109"/>
      <c r="H107" s="109"/>
      <c r="I107" s="109"/>
      <c r="J107" s="109"/>
    </row>
    <row r="108" s="105" customFormat="1" ht="16.5" spans="1:10">
      <c r="A108" s="109"/>
      <c r="B108" s="109"/>
      <c r="C108" s="109"/>
      <c r="D108" s="109"/>
      <c r="E108" s="109"/>
      <c r="F108" s="121"/>
      <c r="G108" s="109"/>
      <c r="H108" s="109"/>
      <c r="I108" s="109"/>
      <c r="J108" s="109"/>
    </row>
    <row r="109" s="105" customFormat="1" ht="16.5" spans="1:10">
      <c r="A109" s="109"/>
      <c r="B109" s="109"/>
      <c r="C109" s="109"/>
      <c r="D109" s="109"/>
      <c r="E109" s="109"/>
      <c r="F109" s="121"/>
      <c r="G109" s="109"/>
      <c r="H109" s="109"/>
      <c r="I109" s="109"/>
      <c r="J109" s="109"/>
    </row>
    <row r="110" s="105" customFormat="1" ht="16.5" spans="1:10">
      <c r="A110" s="109"/>
      <c r="B110" s="109"/>
      <c r="C110" s="109"/>
      <c r="D110" s="109"/>
      <c r="E110" s="109"/>
      <c r="F110" s="121"/>
      <c r="G110" s="109"/>
      <c r="H110" s="109"/>
      <c r="I110" s="109"/>
      <c r="J110" s="109"/>
    </row>
    <row r="111" s="105" customFormat="1" ht="16.5" spans="1:10">
      <c r="A111" s="109"/>
      <c r="B111" s="109"/>
      <c r="C111" s="109"/>
      <c r="D111" s="109"/>
      <c r="E111" s="109"/>
      <c r="F111" s="121"/>
      <c r="G111" s="109"/>
      <c r="H111" s="109"/>
      <c r="I111" s="109"/>
      <c r="J111" s="109"/>
    </row>
    <row r="112" s="105" customFormat="1" ht="16.5" spans="1:10">
      <c r="A112" s="109"/>
      <c r="B112" s="109"/>
      <c r="C112" s="109"/>
      <c r="D112" s="109"/>
      <c r="E112" s="109"/>
      <c r="F112" s="121"/>
      <c r="G112" s="109"/>
      <c r="H112" s="109"/>
      <c r="I112" s="109"/>
      <c r="J112" s="109"/>
    </row>
    <row r="113" s="105" customFormat="1" ht="16.5" spans="1:10">
      <c r="A113" s="109"/>
      <c r="B113" s="109"/>
      <c r="C113" s="109"/>
      <c r="D113" s="109"/>
      <c r="E113" s="109"/>
      <c r="F113" s="121"/>
      <c r="G113" s="109"/>
      <c r="H113" s="109"/>
      <c r="I113" s="109"/>
      <c r="J113" s="109"/>
    </row>
    <row r="114" s="105" customFormat="1" ht="16.5" spans="1:10">
      <c r="A114" s="109"/>
      <c r="B114" s="109"/>
      <c r="C114" s="109"/>
      <c r="D114" s="109"/>
      <c r="E114" s="109"/>
      <c r="F114" s="121"/>
      <c r="G114" s="109"/>
      <c r="H114" s="109"/>
      <c r="I114" s="109"/>
      <c r="J114" s="109"/>
    </row>
    <row r="115" s="105" customFormat="1" ht="16.5" spans="1:10">
      <c r="A115" s="109"/>
      <c r="B115" s="109"/>
      <c r="C115" s="109"/>
      <c r="D115" s="109"/>
      <c r="E115" s="109"/>
      <c r="F115" s="121"/>
      <c r="G115" s="109"/>
      <c r="H115" s="109"/>
      <c r="I115" s="109"/>
      <c r="J115" s="109"/>
    </row>
    <row r="116" s="105" customFormat="1" ht="16.5" spans="1:10">
      <c r="A116" s="109"/>
      <c r="B116" s="109"/>
      <c r="C116" s="109"/>
      <c r="D116" s="109"/>
      <c r="E116" s="109"/>
      <c r="F116" s="121"/>
      <c r="G116" s="109"/>
      <c r="H116" s="109"/>
      <c r="I116" s="109"/>
      <c r="J116" s="109"/>
    </row>
    <row r="117" s="105" customFormat="1" ht="16.5" spans="1:10">
      <c r="A117" s="109"/>
      <c r="B117" s="109"/>
      <c r="C117" s="109"/>
      <c r="D117" s="109"/>
      <c r="E117" s="109"/>
      <c r="F117" s="121"/>
      <c r="G117" s="109"/>
      <c r="H117" s="109"/>
      <c r="I117" s="109"/>
      <c r="J117" s="109"/>
    </row>
    <row r="118" s="105" customFormat="1" ht="16.5" spans="1:10">
      <c r="A118" s="109"/>
      <c r="B118" s="109"/>
      <c r="C118" s="109"/>
      <c r="D118" s="109"/>
      <c r="E118" s="109"/>
      <c r="F118" s="121"/>
      <c r="G118" s="109"/>
      <c r="H118" s="109"/>
      <c r="I118" s="109"/>
      <c r="J118" s="109"/>
    </row>
    <row r="119" s="105" customFormat="1" ht="16.5" spans="1:10">
      <c r="A119" s="109"/>
      <c r="B119" s="109"/>
      <c r="C119" s="109"/>
      <c r="D119" s="109"/>
      <c r="E119" s="109"/>
      <c r="F119" s="121"/>
      <c r="G119" s="109"/>
      <c r="H119" s="109"/>
      <c r="I119" s="109"/>
      <c r="J119" s="109"/>
    </row>
    <row r="120" s="105" customFormat="1" ht="16.5" spans="1:10">
      <c r="A120" s="109"/>
      <c r="B120" s="109"/>
      <c r="C120" s="109"/>
      <c r="D120" s="109"/>
      <c r="E120" s="109"/>
      <c r="F120" s="121"/>
      <c r="G120" s="109"/>
      <c r="H120" s="109"/>
      <c r="I120" s="109"/>
      <c r="J120" s="109"/>
    </row>
    <row r="121" s="105" customFormat="1" ht="16.5" spans="1:10">
      <c r="A121" s="109"/>
      <c r="B121" s="109"/>
      <c r="C121" s="109"/>
      <c r="D121" s="109"/>
      <c r="E121" s="109"/>
      <c r="F121" s="121"/>
      <c r="G121" s="109"/>
      <c r="H121" s="109"/>
      <c r="I121" s="109"/>
      <c r="J121" s="109"/>
    </row>
    <row r="122" s="105" customFormat="1" ht="16.5" spans="1:10">
      <c r="A122" s="109"/>
      <c r="B122" s="109"/>
      <c r="C122" s="109"/>
      <c r="D122" s="109"/>
      <c r="E122" s="109"/>
      <c r="F122" s="121"/>
      <c r="G122" s="109"/>
      <c r="H122" s="109"/>
      <c r="I122" s="109"/>
      <c r="J122" s="109"/>
    </row>
    <row r="123" s="105" customFormat="1" ht="16.5" spans="1:10">
      <c r="A123" s="109"/>
      <c r="B123" s="109"/>
      <c r="C123" s="109"/>
      <c r="D123" s="109"/>
      <c r="E123" s="109"/>
      <c r="F123" s="121"/>
      <c r="G123" s="109"/>
      <c r="H123" s="109"/>
      <c r="I123" s="109"/>
      <c r="J123" s="109"/>
    </row>
    <row r="124" s="105" customFormat="1" ht="16.5" spans="1:10">
      <c r="A124" s="109"/>
      <c r="B124" s="109"/>
      <c r="C124" s="109"/>
      <c r="D124" s="109"/>
      <c r="E124" s="109"/>
      <c r="F124" s="121"/>
      <c r="G124" s="109"/>
      <c r="H124" s="109"/>
      <c r="I124" s="109"/>
      <c r="J124" s="109"/>
    </row>
    <row r="125" s="105" customFormat="1" ht="16.5" spans="1:10">
      <c r="A125" s="109"/>
      <c r="B125" s="109"/>
      <c r="C125" s="109"/>
      <c r="D125" s="109"/>
      <c r="E125" s="109"/>
      <c r="F125" s="121"/>
      <c r="G125" s="109"/>
      <c r="H125" s="109"/>
      <c r="I125" s="109"/>
      <c r="J125" s="109"/>
    </row>
    <row r="126" s="105" customFormat="1" ht="16.5" spans="1:10">
      <c r="A126" s="109"/>
      <c r="B126" s="109"/>
      <c r="C126" s="109"/>
      <c r="D126" s="109"/>
      <c r="E126" s="109"/>
      <c r="F126" s="121"/>
      <c r="G126" s="109"/>
      <c r="H126" s="109"/>
      <c r="I126" s="109"/>
      <c r="J126" s="109"/>
    </row>
    <row r="127" s="105" customFormat="1" ht="16.5" spans="1:10">
      <c r="A127" s="109"/>
      <c r="B127" s="109"/>
      <c r="C127" s="109"/>
      <c r="D127" s="109"/>
      <c r="E127" s="109"/>
      <c r="F127" s="121"/>
      <c r="G127" s="109"/>
      <c r="H127" s="109"/>
      <c r="I127" s="109"/>
      <c r="J127" s="109"/>
    </row>
    <row r="128" s="105" customFormat="1" ht="16.5" spans="1:10">
      <c r="A128" s="109"/>
      <c r="B128" s="109"/>
      <c r="C128" s="109"/>
      <c r="D128" s="109"/>
      <c r="E128" s="109"/>
      <c r="F128" s="121"/>
      <c r="G128" s="109"/>
      <c r="H128" s="109"/>
      <c r="I128" s="109"/>
      <c r="J128" s="109"/>
    </row>
    <row r="129" s="105" customFormat="1" ht="16.5" spans="1:10">
      <c r="A129" s="109"/>
      <c r="B129" s="109"/>
      <c r="C129" s="109"/>
      <c r="D129" s="109"/>
      <c r="E129" s="109"/>
      <c r="F129" s="121"/>
      <c r="G129" s="109"/>
      <c r="H129" s="109"/>
      <c r="I129" s="109"/>
      <c r="J129" s="109"/>
    </row>
    <row r="130" s="105" customFormat="1" ht="16.5" spans="1:10">
      <c r="A130" s="109"/>
      <c r="B130" s="109"/>
      <c r="C130" s="109"/>
      <c r="D130" s="109"/>
      <c r="E130" s="109"/>
      <c r="F130" s="121"/>
      <c r="G130" s="109"/>
      <c r="H130" s="109"/>
      <c r="I130" s="109"/>
      <c r="J130" s="109"/>
    </row>
    <row r="131" s="105" customFormat="1" ht="16.5" spans="1:10">
      <c r="A131" s="109"/>
      <c r="B131" s="109"/>
      <c r="C131" s="109"/>
      <c r="D131" s="109"/>
      <c r="E131" s="109"/>
      <c r="F131" s="121"/>
      <c r="G131" s="109"/>
      <c r="H131" s="109"/>
      <c r="I131" s="109"/>
      <c r="J131" s="109"/>
    </row>
    <row r="132" s="105" customFormat="1" ht="16.5" spans="1:10">
      <c r="A132" s="109"/>
      <c r="B132" s="109"/>
      <c r="C132" s="109"/>
      <c r="D132" s="109"/>
      <c r="E132" s="109"/>
      <c r="F132" s="121"/>
      <c r="G132" s="109"/>
      <c r="H132" s="109"/>
      <c r="I132" s="109"/>
      <c r="J132" s="109"/>
    </row>
    <row r="133" s="105" customFormat="1" ht="16.5" spans="1:10">
      <c r="A133" s="109"/>
      <c r="B133" s="109"/>
      <c r="C133" s="109"/>
      <c r="D133" s="109"/>
      <c r="E133" s="109"/>
      <c r="F133" s="121"/>
      <c r="G133" s="109"/>
      <c r="H133" s="109"/>
      <c r="I133" s="109"/>
      <c r="J133" s="109"/>
    </row>
    <row r="134" s="105" customFormat="1" ht="16.5" spans="1:10">
      <c r="A134" s="109"/>
      <c r="B134" s="109"/>
      <c r="C134" s="109"/>
      <c r="D134" s="109"/>
      <c r="E134" s="109"/>
      <c r="F134" s="121"/>
      <c r="G134" s="109"/>
      <c r="H134" s="109"/>
      <c r="I134" s="109"/>
      <c r="J134" s="109"/>
    </row>
    <row r="135" s="105" customFormat="1" ht="16.5" spans="1:10">
      <c r="A135" s="109"/>
      <c r="B135" s="109"/>
      <c r="C135" s="109"/>
      <c r="D135" s="109"/>
      <c r="E135" s="109"/>
      <c r="F135" s="121"/>
      <c r="G135" s="109"/>
      <c r="H135" s="109"/>
      <c r="I135" s="109"/>
      <c r="J135" s="109"/>
    </row>
    <row r="136" s="105" customFormat="1" ht="16.5" spans="1:10">
      <c r="A136" s="109"/>
      <c r="B136" s="109"/>
      <c r="C136" s="109"/>
      <c r="D136" s="109"/>
      <c r="E136" s="109"/>
      <c r="F136" s="121"/>
      <c r="G136" s="109"/>
      <c r="H136" s="109"/>
      <c r="I136" s="109"/>
      <c r="J136" s="109"/>
    </row>
    <row r="137" s="105" customFormat="1" ht="16.5" spans="1:10">
      <c r="A137" s="109"/>
      <c r="B137" s="109"/>
      <c r="C137" s="109"/>
      <c r="D137" s="109"/>
      <c r="E137" s="109"/>
      <c r="F137" s="121"/>
      <c r="G137" s="109"/>
      <c r="H137" s="109"/>
      <c r="I137" s="109"/>
      <c r="J137" s="109"/>
    </row>
    <row r="138" s="105" customFormat="1" ht="16.5" spans="1:10">
      <c r="A138" s="109"/>
      <c r="B138" s="109"/>
      <c r="C138" s="109"/>
      <c r="D138" s="109"/>
      <c r="E138" s="109"/>
      <c r="F138" s="121"/>
      <c r="G138" s="109"/>
      <c r="H138" s="109"/>
      <c r="I138" s="109"/>
      <c r="J138" s="109"/>
    </row>
    <row r="139" s="105" customFormat="1" ht="16.5" spans="1:10">
      <c r="A139" s="109"/>
      <c r="B139" s="109"/>
      <c r="C139" s="109"/>
      <c r="D139" s="109"/>
      <c r="E139" s="109"/>
      <c r="F139" s="121"/>
      <c r="G139" s="109"/>
      <c r="H139" s="109"/>
      <c r="I139" s="109"/>
      <c r="J139" s="109"/>
    </row>
    <row r="140" s="105" customFormat="1" ht="16.5" spans="1:10">
      <c r="A140" s="109"/>
      <c r="B140" s="109"/>
      <c r="C140" s="109"/>
      <c r="D140" s="109"/>
      <c r="E140" s="109"/>
      <c r="F140" s="121"/>
      <c r="G140" s="109"/>
      <c r="H140" s="109"/>
      <c r="I140" s="109"/>
      <c r="J140" s="109"/>
    </row>
    <row r="141" s="105" customFormat="1" ht="16.5" spans="1:10">
      <c r="A141" s="109"/>
      <c r="B141" s="109"/>
      <c r="C141" s="109"/>
      <c r="D141" s="109"/>
      <c r="E141" s="109"/>
      <c r="F141" s="121"/>
      <c r="G141" s="109"/>
      <c r="H141" s="109"/>
      <c r="I141" s="109"/>
      <c r="J141" s="109"/>
    </row>
    <row r="142" s="105" customFormat="1" ht="16.5" spans="1:10">
      <c r="A142" s="109"/>
      <c r="B142" s="109"/>
      <c r="C142" s="109"/>
      <c r="D142" s="109"/>
      <c r="E142" s="109"/>
      <c r="F142" s="121"/>
      <c r="G142" s="109"/>
      <c r="H142" s="109"/>
      <c r="I142" s="109"/>
      <c r="J142" s="109"/>
    </row>
    <row r="143" s="105" customFormat="1" ht="16.5" spans="1:10">
      <c r="A143" s="109"/>
      <c r="B143" s="109"/>
      <c r="C143" s="109"/>
      <c r="D143" s="109"/>
      <c r="E143" s="109"/>
      <c r="F143" s="121"/>
      <c r="G143" s="109"/>
      <c r="H143" s="109"/>
      <c r="I143" s="109"/>
      <c r="J143" s="109"/>
    </row>
    <row r="144" s="105" customFormat="1" ht="16.5" spans="1:10">
      <c r="A144" s="109"/>
      <c r="B144" s="109"/>
      <c r="C144" s="109"/>
      <c r="D144" s="109"/>
      <c r="E144" s="109"/>
      <c r="F144" s="121"/>
      <c r="G144" s="109"/>
      <c r="H144" s="109"/>
      <c r="I144" s="109"/>
      <c r="J144" s="109"/>
    </row>
    <row r="145" s="105" customFormat="1" ht="16.5" spans="1:10">
      <c r="A145" s="109"/>
      <c r="B145" s="109"/>
      <c r="C145" s="109"/>
      <c r="D145" s="109"/>
      <c r="E145" s="109"/>
      <c r="F145" s="121"/>
      <c r="G145" s="109"/>
      <c r="H145" s="109"/>
      <c r="I145" s="109"/>
      <c r="J145" s="109"/>
    </row>
    <row r="146" s="105" customFormat="1" ht="16.5" spans="1:10">
      <c r="A146" s="109"/>
      <c r="B146" s="109"/>
      <c r="C146" s="109"/>
      <c r="D146" s="109"/>
      <c r="E146" s="109"/>
      <c r="F146" s="121"/>
      <c r="G146" s="109"/>
      <c r="H146" s="109"/>
      <c r="I146" s="109"/>
      <c r="J146" s="109"/>
    </row>
    <row r="147" s="105" customFormat="1" ht="16.5" spans="1:10">
      <c r="A147" s="109"/>
      <c r="B147" s="109"/>
      <c r="C147" s="109"/>
      <c r="D147" s="109"/>
      <c r="E147" s="109"/>
      <c r="F147" s="121"/>
      <c r="G147" s="109"/>
      <c r="H147" s="109"/>
      <c r="I147" s="109"/>
      <c r="J147" s="109"/>
    </row>
    <row r="148" s="105" customFormat="1" ht="16.5" spans="1:10">
      <c r="A148" s="109"/>
      <c r="B148" s="109"/>
      <c r="C148" s="109"/>
      <c r="D148" s="109"/>
      <c r="E148" s="109"/>
      <c r="F148" s="121"/>
      <c r="G148" s="109"/>
      <c r="H148" s="109"/>
      <c r="I148" s="109"/>
      <c r="J148" s="109"/>
    </row>
    <row r="149" s="105" customFormat="1" ht="16.5" spans="1:10">
      <c r="A149" s="109"/>
      <c r="B149" s="109"/>
      <c r="C149" s="109"/>
      <c r="D149" s="109"/>
      <c r="E149" s="109"/>
      <c r="F149" s="121"/>
      <c r="G149" s="109"/>
      <c r="H149" s="109"/>
      <c r="I149" s="109"/>
      <c r="J149" s="109"/>
    </row>
    <row r="150" s="105" customFormat="1" ht="16.5" spans="1:10">
      <c r="A150" s="109"/>
      <c r="B150" s="109"/>
      <c r="C150" s="109"/>
      <c r="D150" s="109"/>
      <c r="E150" s="109"/>
      <c r="F150" s="121"/>
      <c r="G150" s="109"/>
      <c r="H150" s="109"/>
      <c r="I150" s="109"/>
      <c r="J150" s="109"/>
    </row>
    <row r="151" s="105" customFormat="1" ht="16.5" spans="1:10">
      <c r="A151" s="109"/>
      <c r="B151" s="109"/>
      <c r="C151" s="109"/>
      <c r="D151" s="109"/>
      <c r="E151" s="109"/>
      <c r="F151" s="121"/>
      <c r="G151" s="109"/>
      <c r="H151" s="109"/>
      <c r="I151" s="109"/>
      <c r="J151" s="109"/>
    </row>
    <row r="152" s="105" customFormat="1" ht="16.5" spans="1:10">
      <c r="A152" s="109"/>
      <c r="B152" s="109"/>
      <c r="C152" s="109"/>
      <c r="D152" s="109"/>
      <c r="E152" s="109"/>
      <c r="F152" s="121"/>
      <c r="G152" s="109"/>
      <c r="H152" s="109"/>
      <c r="I152" s="109"/>
      <c r="J152" s="109"/>
    </row>
    <row r="153" s="105" customFormat="1" ht="16.5" spans="1:10">
      <c r="A153" s="109"/>
      <c r="B153" s="109"/>
      <c r="C153" s="109"/>
      <c r="D153" s="109"/>
      <c r="E153" s="109"/>
      <c r="F153" s="121"/>
      <c r="G153" s="109"/>
      <c r="H153" s="109"/>
      <c r="I153" s="109"/>
      <c r="J153" s="109"/>
    </row>
    <row r="154" s="105" customFormat="1" ht="16.5" spans="1:10">
      <c r="A154" s="109"/>
      <c r="B154" s="109"/>
      <c r="C154" s="109"/>
      <c r="D154" s="109"/>
      <c r="E154" s="109"/>
      <c r="F154" s="121"/>
      <c r="G154" s="109"/>
      <c r="H154" s="109"/>
      <c r="I154" s="109"/>
      <c r="J154" s="109"/>
    </row>
    <row r="155" s="105" customFormat="1" ht="16.5" spans="1:10">
      <c r="A155" s="109"/>
      <c r="B155" s="109"/>
      <c r="C155" s="109"/>
      <c r="D155" s="109"/>
      <c r="E155" s="109"/>
      <c r="F155" s="121"/>
      <c r="G155" s="109"/>
      <c r="H155" s="109"/>
      <c r="I155" s="109"/>
      <c r="J155" s="109"/>
    </row>
    <row r="156" s="105" customFormat="1" ht="16.5" spans="1:10">
      <c r="A156" s="109"/>
      <c r="B156" s="109"/>
      <c r="C156" s="109"/>
      <c r="D156" s="109"/>
      <c r="E156" s="109"/>
      <c r="F156" s="121"/>
      <c r="G156" s="109"/>
      <c r="H156" s="109"/>
      <c r="I156" s="109"/>
      <c r="J156" s="109"/>
    </row>
    <row r="157" s="105" customFormat="1" ht="16.5" spans="1:10">
      <c r="A157" s="109"/>
      <c r="B157" s="109"/>
      <c r="C157" s="109"/>
      <c r="D157" s="109"/>
      <c r="E157" s="109"/>
      <c r="F157" s="121"/>
      <c r="G157" s="109"/>
      <c r="H157" s="109"/>
      <c r="I157" s="109"/>
      <c r="J157" s="109"/>
    </row>
  </sheetData>
  <mergeCells count="4">
    <mergeCell ref="A1:F1"/>
    <mergeCell ref="B71:E71"/>
    <mergeCell ref="E72:F72"/>
    <mergeCell ref="C73:F73"/>
  </mergeCells>
  <pageMargins left="0.75" right="0.75" top="1" bottom="1" header="0.5" footer="0.5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5"/>
  <sheetViews>
    <sheetView topLeftCell="A118" workbookViewId="0">
      <selection activeCell="L71" sqref="L71"/>
    </sheetView>
  </sheetViews>
  <sheetFormatPr defaultColWidth="9" defaultRowHeight="13.5"/>
  <cols>
    <col min="2" max="2" width="5" customWidth="1"/>
    <col min="3" max="3" width="4" customWidth="1"/>
    <col min="5" max="5" width="6.625" customWidth="1"/>
    <col min="6" max="6" width="7.125" customWidth="1"/>
    <col min="7" max="7" width="5" customWidth="1"/>
    <col min="8" max="8" width="7.875" customWidth="1"/>
    <col min="9" max="9" width="6.5" customWidth="1"/>
    <col min="10" max="10" width="2" customWidth="1"/>
    <col min="11" max="11" width="9.75" customWidth="1"/>
    <col min="12" max="12" width="10.375" customWidth="1"/>
  </cols>
  <sheetData>
    <row r="1" spans="11:12">
      <c r="K1" s="104" t="s">
        <v>484</v>
      </c>
      <c r="L1" s="1"/>
    </row>
    <row r="2" spans="1:12">
      <c r="A2" s="1" t="s">
        <v>485</v>
      </c>
      <c r="B2" s="1"/>
      <c r="C2" s="1"/>
      <c r="D2" s="1"/>
      <c r="E2" s="1"/>
      <c r="F2" s="1"/>
      <c r="G2" s="1"/>
      <c r="H2" s="1"/>
      <c r="I2" s="1"/>
      <c r="K2" s="1"/>
      <c r="L2" s="1"/>
    </row>
    <row r="3" spans="1:12">
      <c r="A3" s="81" t="s">
        <v>486</v>
      </c>
      <c r="B3" s="81" t="s">
        <v>173</v>
      </c>
      <c r="C3" s="81" t="s">
        <v>486</v>
      </c>
      <c r="D3" s="81" t="s">
        <v>240</v>
      </c>
      <c r="E3" s="81" t="s">
        <v>3</v>
      </c>
      <c r="F3" s="81" t="s">
        <v>487</v>
      </c>
      <c r="G3" s="81" t="s">
        <v>488</v>
      </c>
      <c r="H3" s="81" t="s">
        <v>489</v>
      </c>
      <c r="I3" s="81" t="s">
        <v>105</v>
      </c>
      <c r="K3" s="3" t="s">
        <v>3</v>
      </c>
      <c r="L3" s="3" t="s">
        <v>39</v>
      </c>
    </row>
    <row r="4" spans="1:12">
      <c r="A4" s="81" t="s">
        <v>490</v>
      </c>
      <c r="B4" s="81" t="s">
        <v>181</v>
      </c>
      <c r="C4" s="81" t="s">
        <v>491</v>
      </c>
      <c r="D4" s="81" t="s">
        <v>492</v>
      </c>
      <c r="E4" s="81" t="s">
        <v>123</v>
      </c>
      <c r="F4" s="81">
        <v>1</v>
      </c>
      <c r="G4" s="81">
        <v>3</v>
      </c>
      <c r="H4" s="81">
        <v>40</v>
      </c>
      <c r="I4" s="81">
        <v>120</v>
      </c>
      <c r="K4" s="3" t="s">
        <v>123</v>
      </c>
      <c r="L4" s="3">
        <v>1200</v>
      </c>
    </row>
    <row r="5" spans="1:12">
      <c r="A5" s="81" t="s">
        <v>493</v>
      </c>
      <c r="B5" s="81" t="s">
        <v>181</v>
      </c>
      <c r="C5" s="81" t="s">
        <v>494</v>
      </c>
      <c r="D5" s="81" t="s">
        <v>492</v>
      </c>
      <c r="E5" s="81" t="s">
        <v>123</v>
      </c>
      <c r="F5" s="81">
        <v>1</v>
      </c>
      <c r="G5" s="81">
        <v>3</v>
      </c>
      <c r="H5" s="81">
        <v>40</v>
      </c>
      <c r="I5" s="81">
        <v>120</v>
      </c>
      <c r="K5" s="3" t="s">
        <v>11</v>
      </c>
      <c r="L5" s="3">
        <v>1200</v>
      </c>
    </row>
    <row r="6" spans="1:12">
      <c r="A6" s="81" t="s">
        <v>495</v>
      </c>
      <c r="B6" s="81" t="s">
        <v>181</v>
      </c>
      <c r="C6" s="81" t="s">
        <v>496</v>
      </c>
      <c r="D6" s="81" t="s">
        <v>492</v>
      </c>
      <c r="E6" s="81" t="s">
        <v>11</v>
      </c>
      <c r="F6" s="81">
        <v>1</v>
      </c>
      <c r="G6" s="81">
        <v>3</v>
      </c>
      <c r="H6" s="81">
        <v>40</v>
      </c>
      <c r="I6" s="81">
        <v>120</v>
      </c>
      <c r="K6" s="3" t="s">
        <v>138</v>
      </c>
      <c r="L6" s="3">
        <v>1200</v>
      </c>
    </row>
    <row r="7" spans="1:12">
      <c r="A7" s="81" t="s">
        <v>497</v>
      </c>
      <c r="B7" s="81" t="s">
        <v>181</v>
      </c>
      <c r="C7" s="81" t="s">
        <v>498</v>
      </c>
      <c r="D7" s="81" t="s">
        <v>492</v>
      </c>
      <c r="E7" s="81" t="s">
        <v>11</v>
      </c>
      <c r="F7" s="81">
        <v>1</v>
      </c>
      <c r="G7" s="81">
        <v>3</v>
      </c>
      <c r="H7" s="81">
        <v>40</v>
      </c>
      <c r="I7" s="81">
        <v>120</v>
      </c>
      <c r="K7" s="3" t="s">
        <v>114</v>
      </c>
      <c r="L7" s="3">
        <v>600</v>
      </c>
    </row>
    <row r="8" spans="1:12">
      <c r="A8" s="81" t="s">
        <v>499</v>
      </c>
      <c r="B8" s="81" t="s">
        <v>181</v>
      </c>
      <c r="C8" s="81" t="s">
        <v>500</v>
      </c>
      <c r="D8" s="81" t="s">
        <v>492</v>
      </c>
      <c r="E8" s="81" t="s">
        <v>138</v>
      </c>
      <c r="F8" s="81">
        <v>1</v>
      </c>
      <c r="G8" s="81">
        <v>3</v>
      </c>
      <c r="H8" s="81">
        <v>40</v>
      </c>
      <c r="I8" s="81">
        <v>120</v>
      </c>
      <c r="K8" s="3" t="s">
        <v>140</v>
      </c>
      <c r="L8" s="3">
        <v>100</v>
      </c>
    </row>
    <row r="9" spans="1:12">
      <c r="A9" s="81" t="s">
        <v>501</v>
      </c>
      <c r="B9" s="81" t="s">
        <v>181</v>
      </c>
      <c r="C9" s="81" t="s">
        <v>502</v>
      </c>
      <c r="D9" s="81" t="s">
        <v>492</v>
      </c>
      <c r="E9" s="81" t="s">
        <v>138</v>
      </c>
      <c r="F9" s="81">
        <v>1</v>
      </c>
      <c r="G9" s="81">
        <v>3</v>
      </c>
      <c r="H9" s="81">
        <v>40</v>
      </c>
      <c r="I9" s="81">
        <v>120</v>
      </c>
      <c r="K9" s="3" t="s">
        <v>29</v>
      </c>
      <c r="L9" s="3">
        <v>170</v>
      </c>
    </row>
    <row r="10" spans="1:12">
      <c r="A10" s="81" t="s">
        <v>503</v>
      </c>
      <c r="B10" s="81" t="s">
        <v>181</v>
      </c>
      <c r="C10" s="81" t="s">
        <v>504</v>
      </c>
      <c r="D10" s="81" t="s">
        <v>492</v>
      </c>
      <c r="E10" s="81" t="s">
        <v>114</v>
      </c>
      <c r="F10" s="81">
        <v>1</v>
      </c>
      <c r="G10" s="81">
        <v>3</v>
      </c>
      <c r="H10" s="81">
        <v>40</v>
      </c>
      <c r="I10" s="81">
        <v>120</v>
      </c>
      <c r="K10" s="3" t="s">
        <v>37</v>
      </c>
      <c r="L10" s="3">
        <v>150</v>
      </c>
    </row>
    <row r="11" spans="1:12">
      <c r="A11" s="81" t="s">
        <v>505</v>
      </c>
      <c r="B11" s="81" t="s">
        <v>180</v>
      </c>
      <c r="C11" s="81" t="s">
        <v>491</v>
      </c>
      <c r="D11" s="81" t="s">
        <v>241</v>
      </c>
      <c r="E11" s="81" t="s">
        <v>140</v>
      </c>
      <c r="F11" s="81">
        <v>2</v>
      </c>
      <c r="G11" s="81">
        <v>1</v>
      </c>
      <c r="H11" s="81">
        <v>25</v>
      </c>
      <c r="I11" s="81">
        <v>50</v>
      </c>
      <c r="K11" s="3" t="s">
        <v>84</v>
      </c>
      <c r="L11" s="3">
        <v>50</v>
      </c>
    </row>
    <row r="12" spans="1:12">
      <c r="A12" s="81" t="s">
        <v>506</v>
      </c>
      <c r="B12" s="81" t="s">
        <v>180</v>
      </c>
      <c r="C12" s="81" t="s">
        <v>494</v>
      </c>
      <c r="D12" s="81" t="s">
        <v>241</v>
      </c>
      <c r="E12" s="81" t="s">
        <v>140</v>
      </c>
      <c r="F12" s="81">
        <v>2</v>
      </c>
      <c r="G12" s="81">
        <v>1</v>
      </c>
      <c r="H12" s="81">
        <v>25</v>
      </c>
      <c r="I12" s="81">
        <v>50</v>
      </c>
      <c r="K12" s="3" t="s">
        <v>28</v>
      </c>
      <c r="L12" s="3">
        <v>675</v>
      </c>
    </row>
    <row r="13" spans="1:12">
      <c r="A13" s="81" t="s">
        <v>507</v>
      </c>
      <c r="B13" s="81" t="s">
        <v>180</v>
      </c>
      <c r="C13" s="81" t="s">
        <v>496</v>
      </c>
      <c r="D13" s="81" t="s">
        <v>241</v>
      </c>
      <c r="E13" s="81" t="s">
        <v>29</v>
      </c>
      <c r="F13" s="81">
        <v>2</v>
      </c>
      <c r="G13" s="81">
        <v>1</v>
      </c>
      <c r="H13" s="81">
        <v>25</v>
      </c>
      <c r="I13" s="81">
        <v>50</v>
      </c>
      <c r="K13" s="3" t="s">
        <v>31</v>
      </c>
      <c r="L13" s="3">
        <v>1200</v>
      </c>
    </row>
    <row r="14" spans="1:12">
      <c r="A14" s="81" t="s">
        <v>508</v>
      </c>
      <c r="B14" s="81" t="s">
        <v>180</v>
      </c>
      <c r="C14" s="81" t="s">
        <v>498</v>
      </c>
      <c r="D14" s="81" t="s">
        <v>241</v>
      </c>
      <c r="E14" s="81" t="s">
        <v>37</v>
      </c>
      <c r="F14" s="81">
        <v>2</v>
      </c>
      <c r="G14" s="81">
        <v>1</v>
      </c>
      <c r="H14" s="81">
        <v>25</v>
      </c>
      <c r="I14" s="81">
        <v>50</v>
      </c>
      <c r="K14" s="3" t="s">
        <v>34</v>
      </c>
      <c r="L14" s="3">
        <v>750</v>
      </c>
    </row>
    <row r="15" spans="1:12">
      <c r="A15" s="81" t="s">
        <v>509</v>
      </c>
      <c r="B15" s="81" t="s">
        <v>180</v>
      </c>
      <c r="C15" s="81" t="s">
        <v>500</v>
      </c>
      <c r="D15" s="81" t="s">
        <v>241</v>
      </c>
      <c r="E15" s="81" t="s">
        <v>37</v>
      </c>
      <c r="F15" s="81">
        <v>2</v>
      </c>
      <c r="G15" s="81">
        <v>1</v>
      </c>
      <c r="H15" s="81">
        <v>25</v>
      </c>
      <c r="I15" s="81">
        <v>50</v>
      </c>
      <c r="K15" s="3" t="s">
        <v>32</v>
      </c>
      <c r="L15" s="3">
        <v>1200</v>
      </c>
    </row>
    <row r="16" spans="1:12">
      <c r="A16" s="81" t="s">
        <v>510</v>
      </c>
      <c r="B16" s="81" t="s">
        <v>180</v>
      </c>
      <c r="C16" s="81" t="s">
        <v>502</v>
      </c>
      <c r="D16" s="81" t="s">
        <v>241</v>
      </c>
      <c r="E16" s="81" t="s">
        <v>84</v>
      </c>
      <c r="F16" s="81">
        <v>2</v>
      </c>
      <c r="G16" s="81">
        <v>1</v>
      </c>
      <c r="H16" s="81">
        <v>25</v>
      </c>
      <c r="I16" s="81">
        <v>50</v>
      </c>
      <c r="K16" s="3" t="s">
        <v>33</v>
      </c>
      <c r="L16" s="3">
        <v>600</v>
      </c>
    </row>
    <row r="17" spans="1:12">
      <c r="A17" s="81" t="s">
        <v>511</v>
      </c>
      <c r="B17" s="81" t="s">
        <v>180</v>
      </c>
      <c r="C17" s="81" t="s">
        <v>504</v>
      </c>
      <c r="D17" s="81" t="s">
        <v>241</v>
      </c>
      <c r="E17" s="81" t="s">
        <v>37</v>
      </c>
      <c r="F17" s="81">
        <v>2</v>
      </c>
      <c r="G17" s="81">
        <v>1</v>
      </c>
      <c r="H17" s="81">
        <v>25</v>
      </c>
      <c r="I17" s="81">
        <v>50</v>
      </c>
      <c r="K17" s="3" t="s">
        <v>10</v>
      </c>
      <c r="L17" s="3">
        <v>240</v>
      </c>
    </row>
    <row r="18" spans="1:12">
      <c r="A18" s="81" t="s">
        <v>490</v>
      </c>
      <c r="B18" s="81" t="s">
        <v>181</v>
      </c>
      <c r="C18" s="81" t="s">
        <v>491</v>
      </c>
      <c r="D18" s="81" t="s">
        <v>141</v>
      </c>
      <c r="E18" s="81" t="s">
        <v>28</v>
      </c>
      <c r="F18" s="81">
        <v>4</v>
      </c>
      <c r="G18" s="81">
        <v>3</v>
      </c>
      <c r="H18" s="81">
        <v>40</v>
      </c>
      <c r="I18" s="81">
        <v>480</v>
      </c>
      <c r="K18" s="3" t="s">
        <v>70</v>
      </c>
      <c r="L18" s="3">
        <v>320</v>
      </c>
    </row>
    <row r="19" spans="1:12">
      <c r="A19" s="81" t="s">
        <v>493</v>
      </c>
      <c r="B19" s="81" t="s">
        <v>181</v>
      </c>
      <c r="C19" s="81" t="s">
        <v>494</v>
      </c>
      <c r="D19" s="81" t="s">
        <v>141</v>
      </c>
      <c r="E19" s="81" t="s">
        <v>31</v>
      </c>
      <c r="F19" s="81">
        <v>4</v>
      </c>
      <c r="G19" s="81">
        <v>3</v>
      </c>
      <c r="H19" s="81">
        <v>40</v>
      </c>
      <c r="I19" s="81">
        <v>480</v>
      </c>
      <c r="K19" s="3" t="s">
        <v>75</v>
      </c>
      <c r="L19" s="3">
        <v>960</v>
      </c>
    </row>
    <row r="20" spans="1:12">
      <c r="A20" s="81" t="s">
        <v>495</v>
      </c>
      <c r="B20" s="81" t="s">
        <v>181</v>
      </c>
      <c r="C20" s="81" t="s">
        <v>496</v>
      </c>
      <c r="D20" s="81" t="s">
        <v>141</v>
      </c>
      <c r="E20" s="81" t="s">
        <v>34</v>
      </c>
      <c r="F20" s="81">
        <v>4</v>
      </c>
      <c r="G20" s="81">
        <v>3</v>
      </c>
      <c r="H20" s="81">
        <v>40</v>
      </c>
      <c r="I20" s="81">
        <v>480</v>
      </c>
      <c r="K20" s="3" t="s">
        <v>9</v>
      </c>
      <c r="L20" s="3">
        <v>720</v>
      </c>
    </row>
    <row r="21" spans="1:12">
      <c r="A21" s="81" t="s">
        <v>497</v>
      </c>
      <c r="B21" s="81" t="s">
        <v>181</v>
      </c>
      <c r="C21" s="81" t="s">
        <v>498</v>
      </c>
      <c r="D21" s="81" t="s">
        <v>141</v>
      </c>
      <c r="E21" s="81" t="s">
        <v>32</v>
      </c>
      <c r="F21" s="81">
        <v>4</v>
      </c>
      <c r="G21" s="81">
        <v>3</v>
      </c>
      <c r="H21" s="81">
        <v>40</v>
      </c>
      <c r="I21" s="81">
        <v>480</v>
      </c>
      <c r="K21" s="3" t="s">
        <v>109</v>
      </c>
      <c r="L21" s="3">
        <v>550</v>
      </c>
    </row>
    <row r="22" spans="1:12">
      <c r="A22" s="81" t="s">
        <v>499</v>
      </c>
      <c r="B22" s="81" t="s">
        <v>181</v>
      </c>
      <c r="C22" s="81" t="s">
        <v>500</v>
      </c>
      <c r="D22" s="81" t="s">
        <v>141</v>
      </c>
      <c r="E22" s="81" t="s">
        <v>32</v>
      </c>
      <c r="F22" s="81">
        <v>4</v>
      </c>
      <c r="G22" s="81">
        <v>3</v>
      </c>
      <c r="H22" s="81">
        <v>40</v>
      </c>
      <c r="I22" s="81">
        <v>480</v>
      </c>
      <c r="K22" s="3" t="s">
        <v>104</v>
      </c>
      <c r="L22" s="3">
        <v>150</v>
      </c>
    </row>
    <row r="23" spans="1:12">
      <c r="A23" s="81" t="s">
        <v>501</v>
      </c>
      <c r="B23" s="81" t="s">
        <v>181</v>
      </c>
      <c r="C23" s="81" t="s">
        <v>502</v>
      </c>
      <c r="D23" s="81" t="s">
        <v>141</v>
      </c>
      <c r="E23" s="81" t="s">
        <v>31</v>
      </c>
      <c r="F23" s="81">
        <v>4</v>
      </c>
      <c r="G23" s="81">
        <v>3</v>
      </c>
      <c r="H23" s="81">
        <v>40</v>
      </c>
      <c r="I23" s="81">
        <v>480</v>
      </c>
      <c r="K23" s="3" t="s">
        <v>18</v>
      </c>
      <c r="L23" s="3">
        <v>960</v>
      </c>
    </row>
    <row r="24" spans="1:12">
      <c r="A24" s="81" t="s">
        <v>503</v>
      </c>
      <c r="B24" s="81" t="s">
        <v>181</v>
      </c>
      <c r="C24" s="81" t="s">
        <v>504</v>
      </c>
      <c r="D24" s="81" t="s">
        <v>141</v>
      </c>
      <c r="E24" s="81" t="s">
        <v>33</v>
      </c>
      <c r="F24" s="81">
        <v>4</v>
      </c>
      <c r="G24" s="81">
        <v>3</v>
      </c>
      <c r="H24" s="81">
        <v>40</v>
      </c>
      <c r="I24" s="81">
        <v>480</v>
      </c>
      <c r="K24" s="3" t="s">
        <v>22</v>
      </c>
      <c r="L24" s="3">
        <v>960</v>
      </c>
    </row>
    <row r="25" spans="1:12">
      <c r="A25" s="81" t="s">
        <v>505</v>
      </c>
      <c r="B25" s="81" t="s">
        <v>180</v>
      </c>
      <c r="C25" s="81" t="s">
        <v>491</v>
      </c>
      <c r="D25" s="81" t="s">
        <v>60</v>
      </c>
      <c r="E25" s="81" t="s">
        <v>10</v>
      </c>
      <c r="F25" s="81">
        <v>2</v>
      </c>
      <c r="G25" s="81">
        <v>1</v>
      </c>
      <c r="H25" s="81">
        <v>40</v>
      </c>
      <c r="I25" s="81">
        <v>80</v>
      </c>
      <c r="K25" s="3" t="s">
        <v>20</v>
      </c>
      <c r="L25" s="3">
        <v>960</v>
      </c>
    </row>
    <row r="26" spans="1:12">
      <c r="A26" s="81" t="s">
        <v>506</v>
      </c>
      <c r="B26" s="81" t="s">
        <v>180</v>
      </c>
      <c r="C26" s="81" t="s">
        <v>494</v>
      </c>
      <c r="D26" s="81" t="s">
        <v>60</v>
      </c>
      <c r="E26" s="81" t="s">
        <v>10</v>
      </c>
      <c r="F26" s="81">
        <v>2</v>
      </c>
      <c r="G26" s="81">
        <v>1</v>
      </c>
      <c r="H26" s="81">
        <v>40</v>
      </c>
      <c r="I26" s="81">
        <v>80</v>
      </c>
      <c r="K26" s="3" t="s">
        <v>23</v>
      </c>
      <c r="L26" s="3">
        <v>600</v>
      </c>
    </row>
    <row r="27" spans="1:12">
      <c r="A27" s="81" t="s">
        <v>507</v>
      </c>
      <c r="B27" s="81" t="s">
        <v>180</v>
      </c>
      <c r="C27" s="81" t="s">
        <v>496</v>
      </c>
      <c r="D27" s="81" t="s">
        <v>60</v>
      </c>
      <c r="E27" s="81" t="s">
        <v>10</v>
      </c>
      <c r="F27" s="81">
        <v>2</v>
      </c>
      <c r="G27" s="81">
        <v>1</v>
      </c>
      <c r="H27" s="81">
        <v>40</v>
      </c>
      <c r="I27" s="81">
        <v>80</v>
      </c>
      <c r="K27" s="3" t="s">
        <v>21</v>
      </c>
      <c r="L27" s="3">
        <v>300</v>
      </c>
    </row>
    <row r="28" spans="1:12">
      <c r="A28" s="81" t="s">
        <v>508</v>
      </c>
      <c r="B28" s="81" t="s">
        <v>180</v>
      </c>
      <c r="C28" s="81" t="s">
        <v>498</v>
      </c>
      <c r="D28" s="81" t="s">
        <v>60</v>
      </c>
      <c r="E28" s="81" t="s">
        <v>70</v>
      </c>
      <c r="F28" s="81">
        <v>2</v>
      </c>
      <c r="G28" s="81">
        <v>1</v>
      </c>
      <c r="H28" s="81">
        <v>40</v>
      </c>
      <c r="I28" s="81">
        <v>80</v>
      </c>
      <c r="K28" s="3" t="s">
        <v>12</v>
      </c>
      <c r="L28" s="3">
        <v>400</v>
      </c>
    </row>
    <row r="29" spans="1:12">
      <c r="A29" s="81" t="s">
        <v>509</v>
      </c>
      <c r="B29" s="81" t="s">
        <v>180</v>
      </c>
      <c r="C29" s="81" t="s">
        <v>500</v>
      </c>
      <c r="D29" s="81" t="s">
        <v>60</v>
      </c>
      <c r="E29" s="81" t="s">
        <v>70</v>
      </c>
      <c r="F29" s="81">
        <v>2</v>
      </c>
      <c r="G29" s="81">
        <v>1</v>
      </c>
      <c r="H29" s="81">
        <v>40</v>
      </c>
      <c r="I29" s="81">
        <v>80</v>
      </c>
      <c r="K29" s="3" t="s">
        <v>118</v>
      </c>
      <c r="L29" s="3">
        <v>400</v>
      </c>
    </row>
    <row r="30" spans="1:12">
      <c r="A30" s="81" t="s">
        <v>510</v>
      </c>
      <c r="B30" s="81" t="s">
        <v>180</v>
      </c>
      <c r="C30" s="81" t="s">
        <v>502</v>
      </c>
      <c r="D30" s="81" t="s">
        <v>60</v>
      </c>
      <c r="E30" s="81" t="s">
        <v>70</v>
      </c>
      <c r="F30" s="81">
        <v>2</v>
      </c>
      <c r="G30" s="81">
        <v>1</v>
      </c>
      <c r="H30" s="81">
        <v>40</v>
      </c>
      <c r="I30" s="81">
        <v>80</v>
      </c>
      <c r="K30" s="3" t="s">
        <v>13</v>
      </c>
      <c r="L30" s="3">
        <v>400</v>
      </c>
    </row>
    <row r="31" spans="1:12">
      <c r="A31" s="81" t="s">
        <v>511</v>
      </c>
      <c r="B31" s="81" t="s">
        <v>180</v>
      </c>
      <c r="C31" s="81" t="s">
        <v>504</v>
      </c>
      <c r="D31" s="81" t="s">
        <v>60</v>
      </c>
      <c r="E31" s="81" t="s">
        <v>70</v>
      </c>
      <c r="F31" s="81">
        <v>2</v>
      </c>
      <c r="G31" s="81">
        <v>1</v>
      </c>
      <c r="H31" s="81">
        <v>40</v>
      </c>
      <c r="I31" s="81">
        <v>80</v>
      </c>
      <c r="K31" s="3" t="s">
        <v>35</v>
      </c>
      <c r="L31" s="3">
        <v>200</v>
      </c>
    </row>
    <row r="32" spans="1:12">
      <c r="A32" s="81" t="s">
        <v>490</v>
      </c>
      <c r="B32" s="81" t="s">
        <v>181</v>
      </c>
      <c r="C32" s="81" t="s">
        <v>491</v>
      </c>
      <c r="D32" s="81" t="s">
        <v>60</v>
      </c>
      <c r="E32" s="81" t="s">
        <v>75</v>
      </c>
      <c r="F32" s="81">
        <v>2</v>
      </c>
      <c r="G32" s="81">
        <v>3</v>
      </c>
      <c r="H32" s="81">
        <v>40</v>
      </c>
      <c r="I32" s="81">
        <v>240</v>
      </c>
      <c r="K32" s="3" t="s">
        <v>107</v>
      </c>
      <c r="L32" s="3">
        <v>720</v>
      </c>
    </row>
    <row r="33" spans="1:12">
      <c r="A33" s="81" t="s">
        <v>493</v>
      </c>
      <c r="B33" s="81" t="s">
        <v>181</v>
      </c>
      <c r="C33" s="81" t="s">
        <v>494</v>
      </c>
      <c r="D33" s="81" t="s">
        <v>60</v>
      </c>
      <c r="E33" s="81" t="s">
        <v>75</v>
      </c>
      <c r="F33" s="81">
        <v>2</v>
      </c>
      <c r="G33" s="81">
        <v>3</v>
      </c>
      <c r="H33" s="81">
        <v>40</v>
      </c>
      <c r="I33" s="81">
        <v>240</v>
      </c>
      <c r="K33" s="3" t="s">
        <v>19</v>
      </c>
      <c r="L33" s="3">
        <v>1440</v>
      </c>
    </row>
    <row r="34" spans="1:12">
      <c r="A34" s="81" t="s">
        <v>495</v>
      </c>
      <c r="B34" s="81" t="s">
        <v>181</v>
      </c>
      <c r="C34" s="81" t="s">
        <v>496</v>
      </c>
      <c r="D34" s="81" t="s">
        <v>60</v>
      </c>
      <c r="E34" s="81" t="s">
        <v>75</v>
      </c>
      <c r="F34" s="81">
        <v>2</v>
      </c>
      <c r="G34" s="81">
        <v>3</v>
      </c>
      <c r="H34" s="81">
        <v>40</v>
      </c>
      <c r="I34" s="81">
        <v>240</v>
      </c>
      <c r="K34" s="3" t="s">
        <v>127</v>
      </c>
      <c r="L34" s="3">
        <v>720</v>
      </c>
    </row>
    <row r="35" spans="1:12">
      <c r="A35" s="81" t="s">
        <v>497</v>
      </c>
      <c r="B35" s="81" t="s">
        <v>181</v>
      </c>
      <c r="C35" s="81" t="s">
        <v>498</v>
      </c>
      <c r="D35" s="81" t="s">
        <v>60</v>
      </c>
      <c r="E35" s="81" t="s">
        <v>9</v>
      </c>
      <c r="F35" s="81">
        <v>2</v>
      </c>
      <c r="G35" s="81">
        <v>3</v>
      </c>
      <c r="H35" s="81">
        <v>40</v>
      </c>
      <c r="I35" s="81">
        <v>240</v>
      </c>
      <c r="K35" s="3" t="s">
        <v>102</v>
      </c>
      <c r="L35" s="3">
        <v>1440</v>
      </c>
    </row>
    <row r="36" spans="1:12">
      <c r="A36" s="81" t="s">
        <v>499</v>
      </c>
      <c r="B36" s="81" t="s">
        <v>181</v>
      </c>
      <c r="C36" s="81" t="s">
        <v>500</v>
      </c>
      <c r="D36" s="81" t="s">
        <v>60</v>
      </c>
      <c r="E36" s="81" t="s">
        <v>9</v>
      </c>
      <c r="F36" s="81">
        <v>2</v>
      </c>
      <c r="G36" s="81">
        <v>3</v>
      </c>
      <c r="H36" s="81">
        <v>40</v>
      </c>
      <c r="I36" s="81">
        <v>240</v>
      </c>
      <c r="K36" s="3" t="s">
        <v>62</v>
      </c>
      <c r="L36" s="3">
        <v>720</v>
      </c>
    </row>
    <row r="37" spans="1:12">
      <c r="A37" s="81" t="s">
        <v>501</v>
      </c>
      <c r="B37" s="81" t="s">
        <v>181</v>
      </c>
      <c r="C37" s="81" t="s">
        <v>502</v>
      </c>
      <c r="D37" s="81" t="s">
        <v>60</v>
      </c>
      <c r="E37" s="81" t="s">
        <v>9</v>
      </c>
      <c r="F37" s="81">
        <v>2</v>
      </c>
      <c r="G37" s="81">
        <v>3</v>
      </c>
      <c r="H37" s="81">
        <v>40</v>
      </c>
      <c r="I37" s="81">
        <v>240</v>
      </c>
      <c r="K37" s="3" t="s">
        <v>131</v>
      </c>
      <c r="L37" s="3">
        <v>960</v>
      </c>
    </row>
    <row r="38" spans="1:12">
      <c r="A38" s="81" t="s">
        <v>503</v>
      </c>
      <c r="B38" s="81" t="s">
        <v>181</v>
      </c>
      <c r="C38" s="81" t="s">
        <v>504</v>
      </c>
      <c r="D38" s="81" t="s">
        <v>60</v>
      </c>
      <c r="E38" s="81" t="s">
        <v>75</v>
      </c>
      <c r="F38" s="81">
        <v>2</v>
      </c>
      <c r="G38" s="81">
        <v>3</v>
      </c>
      <c r="H38" s="81">
        <v>40</v>
      </c>
      <c r="I38" s="81">
        <v>240</v>
      </c>
      <c r="K38" s="3" t="s">
        <v>117</v>
      </c>
      <c r="L38" s="3">
        <v>360</v>
      </c>
    </row>
    <row r="39" spans="1:12">
      <c r="A39" s="81" t="s">
        <v>505</v>
      </c>
      <c r="B39" s="81" t="s">
        <v>180</v>
      </c>
      <c r="C39" s="81" t="s">
        <v>491</v>
      </c>
      <c r="D39" s="81" t="s">
        <v>238</v>
      </c>
      <c r="E39" s="81" t="s">
        <v>109</v>
      </c>
      <c r="F39" s="81">
        <v>1</v>
      </c>
      <c r="G39" s="81">
        <v>1</v>
      </c>
      <c r="H39" s="81">
        <v>25</v>
      </c>
      <c r="I39" s="81">
        <v>25</v>
      </c>
      <c r="K39" s="3" t="s">
        <v>15</v>
      </c>
      <c r="L39" s="3">
        <v>600</v>
      </c>
    </row>
    <row r="40" spans="1:12">
      <c r="A40" s="81" t="s">
        <v>506</v>
      </c>
      <c r="B40" s="81" t="s">
        <v>180</v>
      </c>
      <c r="C40" s="81" t="s">
        <v>494</v>
      </c>
      <c r="D40" s="81" t="s">
        <v>238</v>
      </c>
      <c r="E40" s="81" t="s">
        <v>109</v>
      </c>
      <c r="F40" s="81">
        <v>1</v>
      </c>
      <c r="G40" s="81">
        <v>1</v>
      </c>
      <c r="H40" s="81">
        <v>25</v>
      </c>
      <c r="I40" s="81">
        <v>25</v>
      </c>
      <c r="K40" s="3" t="s">
        <v>58</v>
      </c>
      <c r="L40" s="3">
        <v>720</v>
      </c>
    </row>
    <row r="41" spans="1:12">
      <c r="A41" s="81" t="s">
        <v>507</v>
      </c>
      <c r="B41" s="81" t="s">
        <v>180</v>
      </c>
      <c r="C41" s="81" t="s">
        <v>496</v>
      </c>
      <c r="D41" s="81" t="s">
        <v>238</v>
      </c>
      <c r="E41" s="81" t="s">
        <v>109</v>
      </c>
      <c r="F41" s="81">
        <v>1</v>
      </c>
      <c r="G41" s="81">
        <v>1</v>
      </c>
      <c r="H41" s="81">
        <v>25</v>
      </c>
      <c r="I41" s="81">
        <v>25</v>
      </c>
      <c r="K41" s="3" t="s">
        <v>139</v>
      </c>
      <c r="L41" s="3">
        <v>720</v>
      </c>
    </row>
    <row r="42" spans="1:12">
      <c r="A42" s="81" t="s">
        <v>508</v>
      </c>
      <c r="B42" s="81" t="s">
        <v>180</v>
      </c>
      <c r="C42" s="81" t="s">
        <v>498</v>
      </c>
      <c r="D42" s="81" t="s">
        <v>238</v>
      </c>
      <c r="E42" s="81" t="s">
        <v>109</v>
      </c>
      <c r="F42" s="81">
        <v>1</v>
      </c>
      <c r="G42" s="81">
        <v>1</v>
      </c>
      <c r="H42" s="81">
        <v>25</v>
      </c>
      <c r="I42" s="81">
        <v>25</v>
      </c>
      <c r="K42" s="3" t="s">
        <v>7</v>
      </c>
      <c r="L42" s="3">
        <v>240</v>
      </c>
    </row>
    <row r="43" spans="1:12">
      <c r="A43" s="81" t="s">
        <v>509</v>
      </c>
      <c r="B43" s="81" t="s">
        <v>180</v>
      </c>
      <c r="C43" s="81" t="s">
        <v>500</v>
      </c>
      <c r="D43" s="81" t="s">
        <v>238</v>
      </c>
      <c r="E43" s="81" t="s">
        <v>109</v>
      </c>
      <c r="F43" s="81">
        <v>1</v>
      </c>
      <c r="G43" s="81">
        <v>1</v>
      </c>
      <c r="H43" s="81">
        <v>25</v>
      </c>
      <c r="I43" s="81">
        <v>25</v>
      </c>
      <c r="K43" s="3" t="s">
        <v>14</v>
      </c>
      <c r="L43" s="3">
        <v>120</v>
      </c>
    </row>
    <row r="44" spans="1:12">
      <c r="A44" s="81" t="s">
        <v>510</v>
      </c>
      <c r="B44" s="81" t="s">
        <v>180</v>
      </c>
      <c r="C44" s="81" t="s">
        <v>502</v>
      </c>
      <c r="D44" s="81" t="s">
        <v>238</v>
      </c>
      <c r="E44" s="81" t="s">
        <v>109</v>
      </c>
      <c r="F44" s="81">
        <v>1</v>
      </c>
      <c r="G44" s="81">
        <v>1</v>
      </c>
      <c r="H44" s="81">
        <v>25</v>
      </c>
      <c r="I44" s="81">
        <v>25</v>
      </c>
      <c r="K44" s="3" t="s">
        <v>30</v>
      </c>
      <c r="L44" s="3">
        <v>240</v>
      </c>
    </row>
    <row r="45" spans="1:12">
      <c r="A45" s="81" t="s">
        <v>511</v>
      </c>
      <c r="B45" s="81" t="s">
        <v>180</v>
      </c>
      <c r="C45" s="81" t="s">
        <v>504</v>
      </c>
      <c r="D45" s="81" t="s">
        <v>238</v>
      </c>
      <c r="E45" s="81" t="s">
        <v>109</v>
      </c>
      <c r="F45" s="81">
        <v>1</v>
      </c>
      <c r="G45" s="81">
        <v>1</v>
      </c>
      <c r="H45" s="81">
        <v>25</v>
      </c>
      <c r="I45" s="81">
        <v>25</v>
      </c>
      <c r="K45" s="3" t="s">
        <v>119</v>
      </c>
      <c r="L45" s="3">
        <v>350</v>
      </c>
    </row>
    <row r="46" spans="1:12">
      <c r="A46" s="81" t="s">
        <v>490</v>
      </c>
      <c r="B46" s="81" t="s">
        <v>181</v>
      </c>
      <c r="C46" s="81" t="s">
        <v>491</v>
      </c>
      <c r="D46" s="81" t="s">
        <v>238</v>
      </c>
      <c r="E46" s="81" t="s">
        <v>104</v>
      </c>
      <c r="F46" s="81">
        <v>1</v>
      </c>
      <c r="G46" s="81">
        <v>3</v>
      </c>
      <c r="H46" s="81">
        <v>25</v>
      </c>
      <c r="I46" s="81">
        <v>75</v>
      </c>
      <c r="K46" s="3" t="s">
        <v>122</v>
      </c>
      <c r="L46" s="3">
        <v>550</v>
      </c>
    </row>
    <row r="47" spans="1:12">
      <c r="A47" s="81" t="s">
        <v>493</v>
      </c>
      <c r="B47" s="81" t="s">
        <v>181</v>
      </c>
      <c r="C47" s="81" t="s">
        <v>494</v>
      </c>
      <c r="D47" s="81" t="s">
        <v>238</v>
      </c>
      <c r="E47" s="81" t="s">
        <v>104</v>
      </c>
      <c r="F47" s="81">
        <v>1</v>
      </c>
      <c r="G47" s="81">
        <v>3</v>
      </c>
      <c r="H47" s="81">
        <v>25</v>
      </c>
      <c r="I47" s="81">
        <v>75</v>
      </c>
      <c r="K47" s="3" t="s">
        <v>98</v>
      </c>
      <c r="L47" s="3">
        <v>150</v>
      </c>
    </row>
    <row r="48" spans="1:12">
      <c r="A48" s="81" t="s">
        <v>495</v>
      </c>
      <c r="B48" s="81" t="s">
        <v>181</v>
      </c>
      <c r="C48" s="81" t="s">
        <v>496</v>
      </c>
      <c r="D48" s="81" t="s">
        <v>238</v>
      </c>
      <c r="E48" s="81" t="s">
        <v>109</v>
      </c>
      <c r="F48" s="81">
        <v>1</v>
      </c>
      <c r="G48" s="81">
        <v>3</v>
      </c>
      <c r="H48" s="81">
        <v>25</v>
      </c>
      <c r="I48" s="81">
        <v>75</v>
      </c>
      <c r="K48" s="3" t="s">
        <v>121</v>
      </c>
      <c r="L48" s="3">
        <v>400</v>
      </c>
    </row>
    <row r="49" spans="1:12">
      <c r="A49" s="81" t="s">
        <v>497</v>
      </c>
      <c r="B49" s="81" t="s">
        <v>181</v>
      </c>
      <c r="C49" s="81" t="s">
        <v>498</v>
      </c>
      <c r="D49" s="81" t="s">
        <v>238</v>
      </c>
      <c r="E49" s="81" t="s">
        <v>109</v>
      </c>
      <c r="F49" s="81">
        <v>1</v>
      </c>
      <c r="G49" s="81">
        <v>3</v>
      </c>
      <c r="H49" s="81">
        <v>25</v>
      </c>
      <c r="I49" s="81">
        <v>75</v>
      </c>
      <c r="K49" s="3" t="s">
        <v>85</v>
      </c>
      <c r="L49" s="3">
        <v>200</v>
      </c>
    </row>
    <row r="50" spans="1:12">
      <c r="A50" s="81" t="s">
        <v>499</v>
      </c>
      <c r="B50" s="81" t="s">
        <v>181</v>
      </c>
      <c r="C50" s="81" t="s">
        <v>500</v>
      </c>
      <c r="D50" s="81" t="s">
        <v>238</v>
      </c>
      <c r="E50" s="81" t="s">
        <v>109</v>
      </c>
      <c r="F50" s="81">
        <v>1</v>
      </c>
      <c r="G50" s="81">
        <v>3</v>
      </c>
      <c r="H50" s="81">
        <v>25</v>
      </c>
      <c r="I50" s="81">
        <v>75</v>
      </c>
      <c r="K50" s="3" t="s">
        <v>88</v>
      </c>
      <c r="L50" s="3">
        <v>200</v>
      </c>
    </row>
    <row r="51" spans="1:12">
      <c r="A51" s="81" t="s">
        <v>501</v>
      </c>
      <c r="B51" s="81" t="s">
        <v>181</v>
      </c>
      <c r="C51" s="81" t="s">
        <v>502</v>
      </c>
      <c r="D51" s="81" t="s">
        <v>238</v>
      </c>
      <c r="E51" s="81" t="s">
        <v>109</v>
      </c>
      <c r="F51" s="81">
        <v>1</v>
      </c>
      <c r="G51" s="81">
        <v>3</v>
      </c>
      <c r="H51" s="81">
        <v>25</v>
      </c>
      <c r="I51" s="81">
        <v>75</v>
      </c>
      <c r="K51" s="3" t="s">
        <v>79</v>
      </c>
      <c r="L51" s="3">
        <v>200</v>
      </c>
    </row>
    <row r="52" spans="1:12">
      <c r="A52" s="81" t="s">
        <v>503</v>
      </c>
      <c r="B52" s="81" t="s">
        <v>181</v>
      </c>
      <c r="C52" s="81" t="s">
        <v>504</v>
      </c>
      <c r="D52" s="81" t="s">
        <v>238</v>
      </c>
      <c r="E52" s="81" t="s">
        <v>109</v>
      </c>
      <c r="F52" s="81">
        <v>1</v>
      </c>
      <c r="G52" s="81">
        <v>3</v>
      </c>
      <c r="H52" s="81">
        <v>25</v>
      </c>
      <c r="I52" s="81">
        <v>75</v>
      </c>
      <c r="K52" s="3" t="s">
        <v>120</v>
      </c>
      <c r="L52" s="3">
        <v>200</v>
      </c>
    </row>
    <row r="53" spans="1:12">
      <c r="A53" s="81" t="s">
        <v>490</v>
      </c>
      <c r="B53" s="81" t="s">
        <v>181</v>
      </c>
      <c r="C53" s="81" t="s">
        <v>491</v>
      </c>
      <c r="D53" s="81" t="s">
        <v>512</v>
      </c>
      <c r="E53" s="81" t="s">
        <v>18</v>
      </c>
      <c r="F53" s="81">
        <v>1</v>
      </c>
      <c r="G53" s="81">
        <v>3</v>
      </c>
      <c r="H53" s="81">
        <v>40</v>
      </c>
      <c r="I53" s="81">
        <v>120</v>
      </c>
      <c r="K53" s="3" t="s">
        <v>124</v>
      </c>
      <c r="L53" s="3">
        <v>200</v>
      </c>
    </row>
    <row r="54" spans="1:12">
      <c r="A54" s="81" t="s">
        <v>493</v>
      </c>
      <c r="B54" s="81" t="s">
        <v>181</v>
      </c>
      <c r="C54" s="81" t="s">
        <v>494</v>
      </c>
      <c r="D54" s="81" t="s">
        <v>512</v>
      </c>
      <c r="E54" s="81" t="s">
        <v>18</v>
      </c>
      <c r="F54" s="81">
        <v>1</v>
      </c>
      <c r="G54" s="81">
        <v>3</v>
      </c>
      <c r="H54" s="81">
        <v>40</v>
      </c>
      <c r="I54" s="81">
        <v>120</v>
      </c>
      <c r="K54" s="3" t="s">
        <v>82</v>
      </c>
      <c r="L54" s="3">
        <v>400</v>
      </c>
    </row>
    <row r="55" spans="1:12">
      <c r="A55" s="81" t="s">
        <v>495</v>
      </c>
      <c r="B55" s="81" t="s">
        <v>181</v>
      </c>
      <c r="C55" s="81" t="s">
        <v>496</v>
      </c>
      <c r="D55" s="81" t="s">
        <v>512</v>
      </c>
      <c r="E55" s="81" t="s">
        <v>22</v>
      </c>
      <c r="F55" s="81">
        <v>1</v>
      </c>
      <c r="G55" s="81">
        <v>3</v>
      </c>
      <c r="H55" s="81">
        <v>40</v>
      </c>
      <c r="I55" s="81">
        <v>120</v>
      </c>
      <c r="K55" s="3" t="s">
        <v>116</v>
      </c>
      <c r="L55" s="3">
        <v>400</v>
      </c>
    </row>
    <row r="56" spans="1:12">
      <c r="A56" s="81" t="s">
        <v>497</v>
      </c>
      <c r="B56" s="81" t="s">
        <v>181</v>
      </c>
      <c r="C56" s="81" t="s">
        <v>498</v>
      </c>
      <c r="D56" s="81" t="s">
        <v>512</v>
      </c>
      <c r="E56" s="81" t="s">
        <v>20</v>
      </c>
      <c r="F56" s="81">
        <v>1</v>
      </c>
      <c r="G56" s="81">
        <v>3</v>
      </c>
      <c r="H56" s="81">
        <v>40</v>
      </c>
      <c r="I56" s="81">
        <v>120</v>
      </c>
      <c r="K56" s="3" t="s">
        <v>17</v>
      </c>
      <c r="L56" s="3">
        <v>400</v>
      </c>
    </row>
    <row r="57" spans="1:12">
      <c r="A57" s="81" t="s">
        <v>499</v>
      </c>
      <c r="B57" s="81" t="s">
        <v>181</v>
      </c>
      <c r="C57" s="81" t="s">
        <v>500</v>
      </c>
      <c r="D57" s="81" t="s">
        <v>512</v>
      </c>
      <c r="E57" s="81" t="s">
        <v>20</v>
      </c>
      <c r="F57" s="81">
        <v>1</v>
      </c>
      <c r="G57" s="81">
        <v>3</v>
      </c>
      <c r="H57" s="81">
        <v>40</v>
      </c>
      <c r="I57" s="81">
        <v>120</v>
      </c>
      <c r="K57" s="3" t="s">
        <v>16</v>
      </c>
      <c r="L57" s="3">
        <v>200</v>
      </c>
    </row>
    <row r="58" spans="1:12">
      <c r="A58" s="81" t="s">
        <v>501</v>
      </c>
      <c r="B58" s="81" t="s">
        <v>181</v>
      </c>
      <c r="C58" s="81" t="s">
        <v>502</v>
      </c>
      <c r="D58" s="81" t="s">
        <v>512</v>
      </c>
      <c r="E58" s="81" t="s">
        <v>22</v>
      </c>
      <c r="F58" s="81">
        <v>1</v>
      </c>
      <c r="G58" s="81">
        <v>3</v>
      </c>
      <c r="H58" s="81">
        <v>40</v>
      </c>
      <c r="I58" s="81">
        <v>120</v>
      </c>
      <c r="K58" s="3" t="s">
        <v>91</v>
      </c>
      <c r="L58" s="3">
        <v>1200</v>
      </c>
    </row>
    <row r="59" spans="1:12">
      <c r="A59" s="81" t="s">
        <v>503</v>
      </c>
      <c r="B59" s="81" t="s">
        <v>181</v>
      </c>
      <c r="C59" s="81" t="s">
        <v>504</v>
      </c>
      <c r="D59" s="81" t="s">
        <v>512</v>
      </c>
      <c r="E59" s="81" t="s">
        <v>23</v>
      </c>
      <c r="F59" s="81">
        <v>1</v>
      </c>
      <c r="G59" s="81">
        <v>3</v>
      </c>
      <c r="H59" s="81">
        <v>40</v>
      </c>
      <c r="I59" s="81">
        <v>120</v>
      </c>
      <c r="K59" s="3" t="s">
        <v>99</v>
      </c>
      <c r="L59" s="3">
        <v>1200</v>
      </c>
    </row>
    <row r="60" spans="1:12">
      <c r="A60" s="81" t="s">
        <v>505</v>
      </c>
      <c r="B60" s="81" t="s">
        <v>180</v>
      </c>
      <c r="C60" s="81" t="s">
        <v>491</v>
      </c>
      <c r="D60" s="81" t="s">
        <v>242</v>
      </c>
      <c r="E60" s="81" t="s">
        <v>21</v>
      </c>
      <c r="F60" s="81">
        <v>3</v>
      </c>
      <c r="G60" s="81">
        <v>1</v>
      </c>
      <c r="H60" s="81">
        <v>25</v>
      </c>
      <c r="I60" s="81">
        <v>75</v>
      </c>
      <c r="K60" s="3" t="s">
        <v>101</v>
      </c>
      <c r="L60" s="3">
        <v>1200</v>
      </c>
    </row>
    <row r="61" spans="1:12">
      <c r="A61" s="81" t="s">
        <v>506</v>
      </c>
      <c r="B61" s="81" t="s">
        <v>180</v>
      </c>
      <c r="C61" s="81" t="s">
        <v>494</v>
      </c>
      <c r="D61" s="81" t="s">
        <v>242</v>
      </c>
      <c r="E61" s="81" t="s">
        <v>21</v>
      </c>
      <c r="F61" s="81">
        <v>3</v>
      </c>
      <c r="G61" s="81">
        <v>1</v>
      </c>
      <c r="H61" s="81">
        <v>25</v>
      </c>
      <c r="I61" s="81">
        <v>75</v>
      </c>
      <c r="K61" s="3" t="s">
        <v>46</v>
      </c>
      <c r="L61" s="3">
        <v>600</v>
      </c>
    </row>
    <row r="62" spans="1:12">
      <c r="A62" s="81" t="s">
        <v>507</v>
      </c>
      <c r="B62" s="81" t="s">
        <v>180</v>
      </c>
      <c r="C62" s="81" t="s">
        <v>496</v>
      </c>
      <c r="D62" s="81" t="s">
        <v>242</v>
      </c>
      <c r="E62" s="81" t="s">
        <v>21</v>
      </c>
      <c r="F62" s="81">
        <v>3</v>
      </c>
      <c r="G62" s="81">
        <v>1</v>
      </c>
      <c r="H62" s="81">
        <v>25</v>
      </c>
      <c r="I62" s="81">
        <v>75</v>
      </c>
      <c r="K62" s="3" t="s">
        <v>113</v>
      </c>
      <c r="L62" s="3">
        <v>320</v>
      </c>
    </row>
    <row r="63" spans="1:12">
      <c r="A63" s="81" t="s">
        <v>508</v>
      </c>
      <c r="B63" s="81" t="s">
        <v>180</v>
      </c>
      <c r="C63" s="81" t="s">
        <v>498</v>
      </c>
      <c r="D63" s="81" t="s">
        <v>242</v>
      </c>
      <c r="E63" s="81" t="s">
        <v>21</v>
      </c>
      <c r="F63" s="81">
        <v>3</v>
      </c>
      <c r="G63" s="81">
        <v>1</v>
      </c>
      <c r="H63" s="81">
        <v>25</v>
      </c>
      <c r="I63" s="81">
        <v>75</v>
      </c>
      <c r="K63" s="3" t="s">
        <v>115</v>
      </c>
      <c r="L63" s="3">
        <v>240</v>
      </c>
    </row>
    <row r="64" spans="1:12">
      <c r="A64" s="81" t="s">
        <v>509</v>
      </c>
      <c r="B64" s="81" t="s">
        <v>180</v>
      </c>
      <c r="C64" s="81" t="s">
        <v>500</v>
      </c>
      <c r="D64" s="81" t="s">
        <v>242</v>
      </c>
      <c r="E64" s="81" t="s">
        <v>34</v>
      </c>
      <c r="F64" s="81">
        <v>3</v>
      </c>
      <c r="G64" s="81">
        <v>1</v>
      </c>
      <c r="H64" s="81">
        <v>25</v>
      </c>
      <c r="I64" s="81">
        <v>75</v>
      </c>
      <c r="K64" s="3" t="s">
        <v>95</v>
      </c>
      <c r="L64" s="3">
        <v>960</v>
      </c>
    </row>
    <row r="65" spans="1:12">
      <c r="A65" s="81" t="s">
        <v>510</v>
      </c>
      <c r="B65" s="81" t="s">
        <v>180</v>
      </c>
      <c r="C65" s="81" t="s">
        <v>502</v>
      </c>
      <c r="D65" s="81" t="s">
        <v>242</v>
      </c>
      <c r="E65" s="81" t="s">
        <v>34</v>
      </c>
      <c r="F65" s="81">
        <v>3</v>
      </c>
      <c r="G65" s="81">
        <v>1</v>
      </c>
      <c r="H65" s="81">
        <v>25</v>
      </c>
      <c r="I65" s="81">
        <v>75</v>
      </c>
      <c r="K65" s="3" t="s">
        <v>44</v>
      </c>
      <c r="L65" s="3">
        <v>720</v>
      </c>
    </row>
    <row r="66" spans="1:12">
      <c r="A66" s="81" t="s">
        <v>511</v>
      </c>
      <c r="B66" s="81" t="s">
        <v>180</v>
      </c>
      <c r="C66" s="81" t="s">
        <v>504</v>
      </c>
      <c r="D66" s="81" t="s">
        <v>242</v>
      </c>
      <c r="E66" s="81" t="s">
        <v>28</v>
      </c>
      <c r="F66" s="81">
        <v>3</v>
      </c>
      <c r="G66" s="81">
        <v>1</v>
      </c>
      <c r="H66" s="81">
        <v>25</v>
      </c>
      <c r="I66" s="81">
        <v>75</v>
      </c>
      <c r="L66">
        <f>SUM(L4:L65)</f>
        <v>36505</v>
      </c>
    </row>
    <row r="67" spans="1:9">
      <c r="A67" s="81" t="s">
        <v>505</v>
      </c>
      <c r="B67" s="81" t="s">
        <v>180</v>
      </c>
      <c r="C67" s="81" t="s">
        <v>491</v>
      </c>
      <c r="D67" s="81" t="s">
        <v>76</v>
      </c>
      <c r="E67" s="81" t="s">
        <v>12</v>
      </c>
      <c r="F67" s="81">
        <v>5</v>
      </c>
      <c r="G67" s="81">
        <v>1</v>
      </c>
      <c r="H67" s="81">
        <v>40</v>
      </c>
      <c r="I67" s="81">
        <v>200</v>
      </c>
    </row>
    <row r="68" spans="1:12">
      <c r="A68" s="81" t="s">
        <v>506</v>
      </c>
      <c r="B68" s="81" t="s">
        <v>180</v>
      </c>
      <c r="C68" s="81" t="s">
        <v>494</v>
      </c>
      <c r="D68" s="81" t="s">
        <v>76</v>
      </c>
      <c r="E68" s="81" t="s">
        <v>118</v>
      </c>
      <c r="F68" s="81">
        <v>5</v>
      </c>
      <c r="G68" s="81">
        <v>1</v>
      </c>
      <c r="H68" s="81">
        <v>40</v>
      </c>
      <c r="I68" s="81">
        <v>200</v>
      </c>
      <c r="K68" s="5"/>
      <c r="L68" s="5"/>
    </row>
    <row r="69" spans="1:9">
      <c r="A69" s="81" t="s">
        <v>507</v>
      </c>
      <c r="B69" s="81" t="s">
        <v>180</v>
      </c>
      <c r="C69" s="81" t="s">
        <v>496</v>
      </c>
      <c r="D69" s="81" t="s">
        <v>76</v>
      </c>
      <c r="E69" s="81" t="s">
        <v>12</v>
      </c>
      <c r="F69" s="81">
        <v>5</v>
      </c>
      <c r="G69" s="81">
        <v>1</v>
      </c>
      <c r="H69" s="81">
        <v>40</v>
      </c>
      <c r="I69" s="81">
        <v>200</v>
      </c>
    </row>
    <row r="70" spans="1:9">
      <c r="A70" s="81" t="s">
        <v>508</v>
      </c>
      <c r="B70" s="81" t="s">
        <v>180</v>
      </c>
      <c r="C70" s="81" t="s">
        <v>498</v>
      </c>
      <c r="D70" s="81" t="s">
        <v>76</v>
      </c>
      <c r="E70" s="81" t="s">
        <v>13</v>
      </c>
      <c r="F70" s="81">
        <v>5</v>
      </c>
      <c r="G70" s="81">
        <v>1</v>
      </c>
      <c r="H70" s="81">
        <v>40</v>
      </c>
      <c r="I70" s="81">
        <v>200</v>
      </c>
    </row>
    <row r="71" spans="1:9">
      <c r="A71" s="81" t="s">
        <v>509</v>
      </c>
      <c r="B71" s="81" t="s">
        <v>180</v>
      </c>
      <c r="C71" s="81" t="s">
        <v>500</v>
      </c>
      <c r="D71" s="81" t="s">
        <v>76</v>
      </c>
      <c r="E71" s="81" t="s">
        <v>118</v>
      </c>
      <c r="F71" s="81">
        <v>5</v>
      </c>
      <c r="G71" s="81">
        <v>1</v>
      </c>
      <c r="H71" s="81">
        <v>40</v>
      </c>
      <c r="I71" s="81">
        <v>200</v>
      </c>
    </row>
    <row r="72" spans="1:9">
      <c r="A72" s="81" t="s">
        <v>510</v>
      </c>
      <c r="B72" s="81" t="s">
        <v>180</v>
      </c>
      <c r="C72" s="81" t="s">
        <v>502</v>
      </c>
      <c r="D72" s="81" t="s">
        <v>76</v>
      </c>
      <c r="E72" s="81" t="s">
        <v>13</v>
      </c>
      <c r="F72" s="81">
        <v>5</v>
      </c>
      <c r="G72" s="81">
        <v>1</v>
      </c>
      <c r="H72" s="81">
        <v>40</v>
      </c>
      <c r="I72" s="81">
        <v>200</v>
      </c>
    </row>
    <row r="73" spans="1:9">
      <c r="A73" s="81" t="s">
        <v>511</v>
      </c>
      <c r="B73" s="81" t="s">
        <v>180</v>
      </c>
      <c r="C73" s="81" t="s">
        <v>504</v>
      </c>
      <c r="D73" s="81" t="s">
        <v>76</v>
      </c>
      <c r="E73" s="81" t="s">
        <v>35</v>
      </c>
      <c r="F73" s="81">
        <v>5</v>
      </c>
      <c r="G73" s="81">
        <v>1</v>
      </c>
      <c r="H73" s="81">
        <v>40</v>
      </c>
      <c r="I73" s="81">
        <v>200</v>
      </c>
    </row>
    <row r="74" spans="1:9">
      <c r="A74" s="81" t="s">
        <v>490</v>
      </c>
      <c r="B74" s="81" t="s">
        <v>181</v>
      </c>
      <c r="C74" s="81" t="s">
        <v>491</v>
      </c>
      <c r="D74" s="81" t="s">
        <v>76</v>
      </c>
      <c r="E74" s="81" t="s">
        <v>107</v>
      </c>
      <c r="F74" s="81">
        <v>5</v>
      </c>
      <c r="G74" s="81">
        <v>3</v>
      </c>
      <c r="H74" s="81">
        <v>40</v>
      </c>
      <c r="I74" s="81">
        <v>600</v>
      </c>
    </row>
    <row r="75" spans="1:9">
      <c r="A75" s="81" t="s">
        <v>493</v>
      </c>
      <c r="B75" s="81" t="s">
        <v>181</v>
      </c>
      <c r="C75" s="81" t="s">
        <v>494</v>
      </c>
      <c r="D75" s="81" t="s">
        <v>76</v>
      </c>
      <c r="E75" s="81" t="s">
        <v>19</v>
      </c>
      <c r="F75" s="81">
        <v>5</v>
      </c>
      <c r="G75" s="81">
        <v>3</v>
      </c>
      <c r="H75" s="81">
        <v>40</v>
      </c>
      <c r="I75" s="81">
        <v>600</v>
      </c>
    </row>
    <row r="76" spans="1:9">
      <c r="A76" s="81" t="s">
        <v>495</v>
      </c>
      <c r="B76" s="81" t="s">
        <v>181</v>
      </c>
      <c r="C76" s="81" t="s">
        <v>496</v>
      </c>
      <c r="D76" s="81" t="s">
        <v>76</v>
      </c>
      <c r="E76" s="81" t="s">
        <v>127</v>
      </c>
      <c r="F76" s="81">
        <v>5</v>
      </c>
      <c r="G76" s="81">
        <v>3</v>
      </c>
      <c r="H76" s="81">
        <v>40</v>
      </c>
      <c r="I76" s="81">
        <v>600</v>
      </c>
    </row>
    <row r="77" spans="1:9">
      <c r="A77" s="81" t="s">
        <v>497</v>
      </c>
      <c r="B77" s="81" t="s">
        <v>181</v>
      </c>
      <c r="C77" s="81" t="s">
        <v>498</v>
      </c>
      <c r="D77" s="81" t="s">
        <v>76</v>
      </c>
      <c r="E77" s="81" t="s">
        <v>19</v>
      </c>
      <c r="F77" s="81">
        <v>5</v>
      </c>
      <c r="G77" s="81">
        <v>3</v>
      </c>
      <c r="H77" s="81">
        <v>40</v>
      </c>
      <c r="I77" s="81">
        <v>600</v>
      </c>
    </row>
    <row r="78" spans="1:9">
      <c r="A78" s="81" t="s">
        <v>499</v>
      </c>
      <c r="B78" s="81" t="s">
        <v>181</v>
      </c>
      <c r="C78" s="81" t="s">
        <v>500</v>
      </c>
      <c r="D78" s="81" t="s">
        <v>76</v>
      </c>
      <c r="E78" s="81" t="s">
        <v>102</v>
      </c>
      <c r="F78" s="81">
        <v>5</v>
      </c>
      <c r="G78" s="81">
        <v>3</v>
      </c>
      <c r="H78" s="81">
        <v>40</v>
      </c>
      <c r="I78" s="81">
        <v>600</v>
      </c>
    </row>
    <row r="79" spans="1:9">
      <c r="A79" s="81" t="s">
        <v>501</v>
      </c>
      <c r="B79" s="81" t="s">
        <v>181</v>
      </c>
      <c r="C79" s="81" t="s">
        <v>502</v>
      </c>
      <c r="D79" s="81" t="s">
        <v>76</v>
      </c>
      <c r="E79" s="81" t="s">
        <v>102</v>
      </c>
      <c r="F79" s="81">
        <v>5</v>
      </c>
      <c r="G79" s="81">
        <v>3</v>
      </c>
      <c r="H79" s="81">
        <v>40</v>
      </c>
      <c r="I79" s="81">
        <v>600</v>
      </c>
    </row>
    <row r="80" spans="1:9">
      <c r="A80" s="81" t="s">
        <v>503</v>
      </c>
      <c r="B80" s="81" t="s">
        <v>181</v>
      </c>
      <c r="C80" s="81" t="s">
        <v>504</v>
      </c>
      <c r="D80" s="81" t="s">
        <v>76</v>
      </c>
      <c r="E80" s="81" t="s">
        <v>62</v>
      </c>
      <c r="F80" s="81">
        <v>5</v>
      </c>
      <c r="G80" s="81">
        <v>3</v>
      </c>
      <c r="H80" s="81">
        <v>40</v>
      </c>
      <c r="I80" s="81">
        <v>600</v>
      </c>
    </row>
    <row r="81" spans="1:9">
      <c r="A81" s="81" t="s">
        <v>505</v>
      </c>
      <c r="B81" s="81" t="s">
        <v>180</v>
      </c>
      <c r="C81" s="81" t="s">
        <v>491</v>
      </c>
      <c r="D81" s="81" t="s">
        <v>236</v>
      </c>
      <c r="E81" s="81" t="s">
        <v>131</v>
      </c>
      <c r="F81" s="81">
        <v>3</v>
      </c>
      <c r="G81" s="81">
        <v>1</v>
      </c>
      <c r="H81" s="81">
        <v>40</v>
      </c>
      <c r="I81" s="81">
        <v>120</v>
      </c>
    </row>
    <row r="82" spans="1:9">
      <c r="A82" s="81" t="s">
        <v>506</v>
      </c>
      <c r="B82" s="81" t="s">
        <v>180</v>
      </c>
      <c r="C82" s="81" t="s">
        <v>494</v>
      </c>
      <c r="D82" s="81" t="s">
        <v>236</v>
      </c>
      <c r="E82" s="81" t="s">
        <v>131</v>
      </c>
      <c r="F82" s="81">
        <v>3</v>
      </c>
      <c r="G82" s="81">
        <v>1</v>
      </c>
      <c r="H82" s="81">
        <v>40</v>
      </c>
      <c r="I82" s="81">
        <v>120</v>
      </c>
    </row>
    <row r="83" spans="1:9">
      <c r="A83" s="81" t="s">
        <v>507</v>
      </c>
      <c r="B83" s="81" t="s">
        <v>180</v>
      </c>
      <c r="C83" s="81" t="s">
        <v>496</v>
      </c>
      <c r="D83" s="81" t="s">
        <v>236</v>
      </c>
      <c r="E83" s="81" t="s">
        <v>117</v>
      </c>
      <c r="F83" s="81">
        <v>3</v>
      </c>
      <c r="G83" s="81">
        <v>1</v>
      </c>
      <c r="H83" s="81">
        <v>40</v>
      </c>
      <c r="I83" s="81">
        <v>120</v>
      </c>
    </row>
    <row r="84" spans="1:9">
      <c r="A84" s="81" t="s">
        <v>508</v>
      </c>
      <c r="B84" s="81" t="s">
        <v>180</v>
      </c>
      <c r="C84" s="81" t="s">
        <v>498</v>
      </c>
      <c r="D84" s="81" t="s">
        <v>236</v>
      </c>
      <c r="E84" s="81" t="s">
        <v>15</v>
      </c>
      <c r="F84" s="81">
        <v>3</v>
      </c>
      <c r="G84" s="81">
        <v>1</v>
      </c>
      <c r="H84" s="81">
        <v>40</v>
      </c>
      <c r="I84" s="81">
        <v>120</v>
      </c>
    </row>
    <row r="85" spans="1:9">
      <c r="A85" s="81" t="s">
        <v>509</v>
      </c>
      <c r="B85" s="81" t="s">
        <v>180</v>
      </c>
      <c r="C85" s="81" t="s">
        <v>500</v>
      </c>
      <c r="D85" s="81" t="s">
        <v>236</v>
      </c>
      <c r="E85" s="81" t="s">
        <v>15</v>
      </c>
      <c r="F85" s="81">
        <v>3</v>
      </c>
      <c r="G85" s="81">
        <v>1</v>
      </c>
      <c r="H85" s="81">
        <v>40</v>
      </c>
      <c r="I85" s="81">
        <v>120</v>
      </c>
    </row>
    <row r="86" spans="1:9">
      <c r="A86" s="81" t="s">
        <v>510</v>
      </c>
      <c r="B86" s="81" t="s">
        <v>180</v>
      </c>
      <c r="C86" s="81" t="s">
        <v>502</v>
      </c>
      <c r="D86" s="81" t="s">
        <v>236</v>
      </c>
      <c r="E86" s="81" t="s">
        <v>117</v>
      </c>
      <c r="F86" s="81">
        <v>3</v>
      </c>
      <c r="G86" s="81">
        <v>1</v>
      </c>
      <c r="H86" s="81">
        <v>40</v>
      </c>
      <c r="I86" s="81">
        <v>120</v>
      </c>
    </row>
    <row r="87" spans="1:9">
      <c r="A87" s="81" t="s">
        <v>511</v>
      </c>
      <c r="B87" s="81" t="s">
        <v>180</v>
      </c>
      <c r="C87" s="81" t="s">
        <v>504</v>
      </c>
      <c r="D87" s="81" t="s">
        <v>236</v>
      </c>
      <c r="E87" s="81" t="s">
        <v>117</v>
      </c>
      <c r="F87" s="81">
        <v>3</v>
      </c>
      <c r="G87" s="81">
        <v>1</v>
      </c>
      <c r="H87" s="81">
        <v>40</v>
      </c>
      <c r="I87" s="81">
        <v>120</v>
      </c>
    </row>
    <row r="88" spans="1:9">
      <c r="A88" s="81" t="s">
        <v>490</v>
      </c>
      <c r="B88" s="81" t="s">
        <v>181</v>
      </c>
      <c r="C88" s="81" t="s">
        <v>491</v>
      </c>
      <c r="D88" s="81" t="s">
        <v>236</v>
      </c>
      <c r="E88" s="81" t="s">
        <v>131</v>
      </c>
      <c r="F88" s="81">
        <v>3</v>
      </c>
      <c r="G88" s="81">
        <v>3</v>
      </c>
      <c r="H88" s="81">
        <v>40</v>
      </c>
      <c r="I88" s="81">
        <v>360</v>
      </c>
    </row>
    <row r="89" spans="1:9">
      <c r="A89" s="81" t="s">
        <v>493</v>
      </c>
      <c r="B89" s="81" t="s">
        <v>181</v>
      </c>
      <c r="C89" s="81" t="s">
        <v>494</v>
      </c>
      <c r="D89" s="81" t="s">
        <v>236</v>
      </c>
      <c r="E89" s="81" t="s">
        <v>58</v>
      </c>
      <c r="F89" s="81">
        <v>3</v>
      </c>
      <c r="G89" s="81">
        <v>3</v>
      </c>
      <c r="H89" s="81">
        <v>40</v>
      </c>
      <c r="I89" s="81">
        <v>360</v>
      </c>
    </row>
    <row r="90" spans="1:9">
      <c r="A90" s="81" t="s">
        <v>495</v>
      </c>
      <c r="B90" s="81" t="s">
        <v>181</v>
      </c>
      <c r="C90" s="81" t="s">
        <v>496</v>
      </c>
      <c r="D90" s="81" t="s">
        <v>236</v>
      </c>
      <c r="E90" s="81" t="s">
        <v>131</v>
      </c>
      <c r="F90" s="81">
        <v>3</v>
      </c>
      <c r="G90" s="81">
        <v>3</v>
      </c>
      <c r="H90" s="81">
        <v>40</v>
      </c>
      <c r="I90" s="81">
        <v>360</v>
      </c>
    </row>
    <row r="91" spans="1:9">
      <c r="A91" s="81" t="s">
        <v>497</v>
      </c>
      <c r="B91" s="81" t="s">
        <v>181</v>
      </c>
      <c r="C91" s="81" t="s">
        <v>498</v>
      </c>
      <c r="D91" s="81" t="s">
        <v>236</v>
      </c>
      <c r="E91" s="81" t="s">
        <v>58</v>
      </c>
      <c r="F91" s="81">
        <v>3</v>
      </c>
      <c r="G91" s="81">
        <v>3</v>
      </c>
      <c r="H91" s="81">
        <v>40</v>
      </c>
      <c r="I91" s="81">
        <v>360</v>
      </c>
    </row>
    <row r="92" spans="1:9">
      <c r="A92" s="81" t="s">
        <v>499</v>
      </c>
      <c r="B92" s="81" t="s">
        <v>181</v>
      </c>
      <c r="C92" s="81" t="s">
        <v>500</v>
      </c>
      <c r="D92" s="81" t="s">
        <v>236</v>
      </c>
      <c r="E92" s="81" t="s">
        <v>15</v>
      </c>
      <c r="F92" s="81">
        <v>3</v>
      </c>
      <c r="G92" s="81">
        <v>3</v>
      </c>
      <c r="H92" s="81">
        <v>40</v>
      </c>
      <c r="I92" s="81">
        <v>360</v>
      </c>
    </row>
    <row r="93" spans="1:9">
      <c r="A93" s="81" t="s">
        <v>501</v>
      </c>
      <c r="B93" s="81" t="s">
        <v>181</v>
      </c>
      <c r="C93" s="81" t="s">
        <v>502</v>
      </c>
      <c r="D93" s="81" t="s">
        <v>236</v>
      </c>
      <c r="E93" s="81" t="s">
        <v>139</v>
      </c>
      <c r="F93" s="81">
        <v>3</v>
      </c>
      <c r="G93" s="81">
        <v>3</v>
      </c>
      <c r="H93" s="81">
        <v>40</v>
      </c>
      <c r="I93" s="81">
        <v>360</v>
      </c>
    </row>
    <row r="94" spans="1:9">
      <c r="A94" s="81" t="s">
        <v>503</v>
      </c>
      <c r="B94" s="81" t="s">
        <v>181</v>
      </c>
      <c r="C94" s="81" t="s">
        <v>504</v>
      </c>
      <c r="D94" s="81" t="s">
        <v>236</v>
      </c>
      <c r="E94" s="81" t="s">
        <v>139</v>
      </c>
      <c r="F94" s="81">
        <v>3</v>
      </c>
      <c r="G94" s="81">
        <v>3</v>
      </c>
      <c r="H94" s="81">
        <v>40</v>
      </c>
      <c r="I94" s="81">
        <v>360</v>
      </c>
    </row>
    <row r="95" spans="1:9">
      <c r="A95" s="81" t="s">
        <v>505</v>
      </c>
      <c r="B95" s="81" t="s">
        <v>180</v>
      </c>
      <c r="C95" s="81" t="s">
        <v>491</v>
      </c>
      <c r="D95" s="81" t="s">
        <v>125</v>
      </c>
      <c r="E95" s="81" t="s">
        <v>7</v>
      </c>
      <c r="F95" s="81">
        <v>3</v>
      </c>
      <c r="G95" s="81">
        <v>1</v>
      </c>
      <c r="H95" s="81">
        <v>40</v>
      </c>
      <c r="I95" s="81">
        <v>120</v>
      </c>
    </row>
    <row r="96" spans="1:9">
      <c r="A96" s="81" t="s">
        <v>506</v>
      </c>
      <c r="B96" s="81" t="s">
        <v>180</v>
      </c>
      <c r="C96" s="81" t="s">
        <v>494</v>
      </c>
      <c r="D96" s="81" t="s">
        <v>125</v>
      </c>
      <c r="E96" s="81" t="s">
        <v>14</v>
      </c>
      <c r="F96" s="81">
        <v>3</v>
      </c>
      <c r="G96" s="81">
        <v>1</v>
      </c>
      <c r="H96" s="81">
        <v>40</v>
      </c>
      <c r="I96" s="81">
        <v>120</v>
      </c>
    </row>
    <row r="97" spans="1:9">
      <c r="A97" s="81" t="s">
        <v>507</v>
      </c>
      <c r="B97" s="81" t="s">
        <v>180</v>
      </c>
      <c r="C97" s="81" t="s">
        <v>496</v>
      </c>
      <c r="D97" s="81" t="s">
        <v>125</v>
      </c>
      <c r="E97" s="81" t="s">
        <v>23</v>
      </c>
      <c r="F97" s="81">
        <v>3</v>
      </c>
      <c r="G97" s="81">
        <v>1</v>
      </c>
      <c r="H97" s="81">
        <v>40</v>
      </c>
      <c r="I97" s="81">
        <v>120</v>
      </c>
    </row>
    <row r="98" spans="1:9">
      <c r="A98" s="81" t="s">
        <v>508</v>
      </c>
      <c r="B98" s="81" t="s">
        <v>180</v>
      </c>
      <c r="C98" s="81" t="s">
        <v>498</v>
      </c>
      <c r="D98" s="81" t="s">
        <v>125</v>
      </c>
      <c r="E98" s="81" t="s">
        <v>29</v>
      </c>
      <c r="F98" s="81">
        <v>3</v>
      </c>
      <c r="G98" s="81">
        <v>1</v>
      </c>
      <c r="H98" s="81">
        <v>40</v>
      </c>
      <c r="I98" s="81">
        <v>120</v>
      </c>
    </row>
    <row r="99" spans="1:9">
      <c r="A99" s="81" t="s">
        <v>509</v>
      </c>
      <c r="B99" s="81" t="s">
        <v>180</v>
      </c>
      <c r="C99" s="81" t="s">
        <v>500</v>
      </c>
      <c r="D99" s="81" t="s">
        <v>125</v>
      </c>
      <c r="E99" s="81" t="s">
        <v>30</v>
      </c>
      <c r="F99" s="81">
        <v>3</v>
      </c>
      <c r="G99" s="81">
        <v>1</v>
      </c>
      <c r="H99" s="81">
        <v>40</v>
      </c>
      <c r="I99" s="81">
        <v>120</v>
      </c>
    </row>
    <row r="100" spans="1:9">
      <c r="A100" s="81" t="s">
        <v>510</v>
      </c>
      <c r="B100" s="81" t="s">
        <v>180</v>
      </c>
      <c r="C100" s="81" t="s">
        <v>502</v>
      </c>
      <c r="D100" s="81" t="s">
        <v>125</v>
      </c>
      <c r="E100" s="81" t="s">
        <v>30</v>
      </c>
      <c r="F100" s="81">
        <v>3</v>
      </c>
      <c r="G100" s="81">
        <v>1</v>
      </c>
      <c r="H100" s="81">
        <v>40</v>
      </c>
      <c r="I100" s="81">
        <v>120</v>
      </c>
    </row>
    <row r="101" spans="1:9">
      <c r="A101" s="81" t="s">
        <v>511</v>
      </c>
      <c r="B101" s="81" t="s">
        <v>180</v>
      </c>
      <c r="C101" s="81" t="s">
        <v>504</v>
      </c>
      <c r="D101" s="81" t="s">
        <v>125</v>
      </c>
      <c r="E101" s="81" t="s">
        <v>7</v>
      </c>
      <c r="F101" s="81">
        <v>3</v>
      </c>
      <c r="G101" s="81">
        <v>1</v>
      </c>
      <c r="H101" s="81">
        <v>40</v>
      </c>
      <c r="I101" s="81">
        <v>120</v>
      </c>
    </row>
    <row r="102" spans="1:9">
      <c r="A102" s="81" t="s">
        <v>490</v>
      </c>
      <c r="B102" s="81" t="s">
        <v>181</v>
      </c>
      <c r="C102" s="81" t="s">
        <v>491</v>
      </c>
      <c r="D102" s="81" t="s">
        <v>125</v>
      </c>
      <c r="E102" s="81" t="s">
        <v>18</v>
      </c>
      <c r="F102" s="81">
        <v>3</v>
      </c>
      <c r="G102" s="81">
        <v>3</v>
      </c>
      <c r="H102" s="81">
        <v>40</v>
      </c>
      <c r="I102" s="81">
        <v>360</v>
      </c>
    </row>
    <row r="103" spans="1:9">
      <c r="A103" s="81" t="s">
        <v>493</v>
      </c>
      <c r="B103" s="81" t="s">
        <v>181</v>
      </c>
      <c r="C103" s="81" t="s">
        <v>494</v>
      </c>
      <c r="D103" s="81" t="s">
        <v>125</v>
      </c>
      <c r="E103" s="81" t="s">
        <v>18</v>
      </c>
      <c r="F103" s="81">
        <v>3</v>
      </c>
      <c r="G103" s="81">
        <v>3</v>
      </c>
      <c r="H103" s="81">
        <v>40</v>
      </c>
      <c r="I103" s="81">
        <v>360</v>
      </c>
    </row>
    <row r="104" spans="1:9">
      <c r="A104" s="81" t="s">
        <v>495</v>
      </c>
      <c r="B104" s="81" t="s">
        <v>181</v>
      </c>
      <c r="C104" s="81" t="s">
        <v>496</v>
      </c>
      <c r="D104" s="81" t="s">
        <v>125</v>
      </c>
      <c r="E104" s="81" t="s">
        <v>22</v>
      </c>
      <c r="F104" s="81">
        <v>3</v>
      </c>
      <c r="G104" s="81">
        <v>3</v>
      </c>
      <c r="H104" s="81">
        <v>40</v>
      </c>
      <c r="I104" s="81">
        <v>360</v>
      </c>
    </row>
    <row r="105" spans="1:9">
      <c r="A105" s="81" t="s">
        <v>497</v>
      </c>
      <c r="B105" s="81" t="s">
        <v>181</v>
      </c>
      <c r="C105" s="81" t="s">
        <v>498</v>
      </c>
      <c r="D105" s="81" t="s">
        <v>125</v>
      </c>
      <c r="E105" s="81" t="s">
        <v>20</v>
      </c>
      <c r="F105" s="81">
        <v>3</v>
      </c>
      <c r="G105" s="81">
        <v>3</v>
      </c>
      <c r="H105" s="81">
        <v>40</v>
      </c>
      <c r="I105" s="81">
        <v>360</v>
      </c>
    </row>
    <row r="106" spans="1:9">
      <c r="A106" s="81" t="s">
        <v>499</v>
      </c>
      <c r="B106" s="81" t="s">
        <v>181</v>
      </c>
      <c r="C106" s="81" t="s">
        <v>500</v>
      </c>
      <c r="D106" s="81" t="s">
        <v>125</v>
      </c>
      <c r="E106" s="81" t="s">
        <v>20</v>
      </c>
      <c r="F106" s="81">
        <v>3</v>
      </c>
      <c r="G106" s="81">
        <v>3</v>
      </c>
      <c r="H106" s="81">
        <v>40</v>
      </c>
      <c r="I106" s="81">
        <v>360</v>
      </c>
    </row>
    <row r="107" spans="1:9">
      <c r="A107" s="81" t="s">
        <v>501</v>
      </c>
      <c r="B107" s="81" t="s">
        <v>181</v>
      </c>
      <c r="C107" s="81" t="s">
        <v>502</v>
      </c>
      <c r="D107" s="81" t="s">
        <v>125</v>
      </c>
      <c r="E107" s="81" t="s">
        <v>22</v>
      </c>
      <c r="F107" s="81">
        <v>3</v>
      </c>
      <c r="G107" s="81">
        <v>3</v>
      </c>
      <c r="H107" s="81">
        <v>40</v>
      </c>
      <c r="I107" s="81">
        <v>360</v>
      </c>
    </row>
    <row r="108" spans="1:9">
      <c r="A108" s="81" t="s">
        <v>503</v>
      </c>
      <c r="B108" s="81" t="s">
        <v>181</v>
      </c>
      <c r="C108" s="81" t="s">
        <v>504</v>
      </c>
      <c r="D108" s="81" t="s">
        <v>125</v>
      </c>
      <c r="E108" s="81" t="s">
        <v>23</v>
      </c>
      <c r="F108" s="81">
        <v>3</v>
      </c>
      <c r="G108" s="81">
        <v>3</v>
      </c>
      <c r="H108" s="81">
        <v>40</v>
      </c>
      <c r="I108" s="81">
        <v>360</v>
      </c>
    </row>
    <row r="109" spans="1:9">
      <c r="A109" s="81" t="s">
        <v>505</v>
      </c>
      <c r="B109" s="81" t="s">
        <v>180</v>
      </c>
      <c r="C109" s="81" t="s">
        <v>491</v>
      </c>
      <c r="D109" s="81" t="s">
        <v>243</v>
      </c>
      <c r="E109" s="81" t="s">
        <v>119</v>
      </c>
      <c r="F109" s="81">
        <v>2</v>
      </c>
      <c r="G109" s="81">
        <v>1</v>
      </c>
      <c r="H109" s="81">
        <v>25</v>
      </c>
      <c r="I109" s="81">
        <v>50</v>
      </c>
    </row>
    <row r="110" spans="1:9">
      <c r="A110" s="81" t="s">
        <v>506</v>
      </c>
      <c r="B110" s="81" t="s">
        <v>180</v>
      </c>
      <c r="C110" s="81" t="s">
        <v>494</v>
      </c>
      <c r="D110" s="81" t="s">
        <v>243</v>
      </c>
      <c r="E110" s="81" t="s">
        <v>119</v>
      </c>
      <c r="F110" s="81">
        <v>2</v>
      </c>
      <c r="G110" s="81">
        <v>1</v>
      </c>
      <c r="H110" s="81">
        <v>25</v>
      </c>
      <c r="I110" s="81">
        <v>50</v>
      </c>
    </row>
    <row r="111" spans="1:9">
      <c r="A111" s="81" t="s">
        <v>507</v>
      </c>
      <c r="B111" s="81" t="s">
        <v>180</v>
      </c>
      <c r="C111" s="81" t="s">
        <v>496</v>
      </c>
      <c r="D111" s="81" t="s">
        <v>243</v>
      </c>
      <c r="E111" s="81" t="s">
        <v>119</v>
      </c>
      <c r="F111" s="81">
        <v>2</v>
      </c>
      <c r="G111" s="81">
        <v>1</v>
      </c>
      <c r="H111" s="81">
        <v>25</v>
      </c>
      <c r="I111" s="81">
        <v>50</v>
      </c>
    </row>
    <row r="112" spans="1:9">
      <c r="A112" s="81" t="s">
        <v>508</v>
      </c>
      <c r="B112" s="81" t="s">
        <v>180</v>
      </c>
      <c r="C112" s="81" t="s">
        <v>498</v>
      </c>
      <c r="D112" s="81" t="s">
        <v>243</v>
      </c>
      <c r="E112" s="81" t="s">
        <v>119</v>
      </c>
      <c r="F112" s="81">
        <v>2</v>
      </c>
      <c r="G112" s="81">
        <v>1</v>
      </c>
      <c r="H112" s="81">
        <v>25</v>
      </c>
      <c r="I112" s="81">
        <v>50</v>
      </c>
    </row>
    <row r="113" spans="1:9">
      <c r="A113" s="81" t="s">
        <v>509</v>
      </c>
      <c r="B113" s="81" t="s">
        <v>180</v>
      </c>
      <c r="C113" s="81" t="s">
        <v>500</v>
      </c>
      <c r="D113" s="81" t="s">
        <v>243</v>
      </c>
      <c r="E113" s="81" t="s">
        <v>119</v>
      </c>
      <c r="F113" s="81">
        <v>2</v>
      </c>
      <c r="G113" s="81">
        <v>1</v>
      </c>
      <c r="H113" s="81">
        <v>25</v>
      </c>
      <c r="I113" s="81">
        <v>50</v>
      </c>
    </row>
    <row r="114" spans="1:9">
      <c r="A114" s="81" t="s">
        <v>510</v>
      </c>
      <c r="B114" s="81" t="s">
        <v>180</v>
      </c>
      <c r="C114" s="81" t="s">
        <v>502</v>
      </c>
      <c r="D114" s="81" t="s">
        <v>243</v>
      </c>
      <c r="E114" s="81" t="s">
        <v>119</v>
      </c>
      <c r="F114" s="81">
        <v>2</v>
      </c>
      <c r="G114" s="81">
        <v>1</v>
      </c>
      <c r="H114" s="81">
        <v>25</v>
      </c>
      <c r="I114" s="81">
        <v>50</v>
      </c>
    </row>
    <row r="115" spans="1:9">
      <c r="A115" s="81" t="s">
        <v>511</v>
      </c>
      <c r="B115" s="81" t="s">
        <v>180</v>
      </c>
      <c r="C115" s="81" t="s">
        <v>504</v>
      </c>
      <c r="D115" s="81" t="s">
        <v>243</v>
      </c>
      <c r="E115" s="81" t="s">
        <v>119</v>
      </c>
      <c r="F115" s="81">
        <v>2</v>
      </c>
      <c r="G115" s="81">
        <v>1</v>
      </c>
      <c r="H115" s="81">
        <v>25</v>
      </c>
      <c r="I115" s="81">
        <v>50</v>
      </c>
    </row>
    <row r="116" spans="1:9">
      <c r="A116" s="81" t="s">
        <v>505</v>
      </c>
      <c r="B116" s="81" t="s">
        <v>180</v>
      </c>
      <c r="C116" s="81" t="s">
        <v>491</v>
      </c>
      <c r="D116" s="81" t="s">
        <v>237</v>
      </c>
      <c r="E116" s="81" t="s">
        <v>122</v>
      </c>
      <c r="F116" s="81">
        <v>1</v>
      </c>
      <c r="G116" s="81">
        <v>1</v>
      </c>
      <c r="H116" s="81">
        <v>25</v>
      </c>
      <c r="I116" s="81">
        <v>25</v>
      </c>
    </row>
    <row r="117" spans="1:9">
      <c r="A117" s="81" t="s">
        <v>506</v>
      </c>
      <c r="B117" s="81" t="s">
        <v>180</v>
      </c>
      <c r="C117" s="81" t="s">
        <v>494</v>
      </c>
      <c r="D117" s="81" t="s">
        <v>237</v>
      </c>
      <c r="E117" s="81" t="s">
        <v>122</v>
      </c>
      <c r="F117" s="81">
        <v>1</v>
      </c>
      <c r="G117" s="81">
        <v>1</v>
      </c>
      <c r="H117" s="81">
        <v>25</v>
      </c>
      <c r="I117" s="81">
        <v>25</v>
      </c>
    </row>
    <row r="118" spans="1:9">
      <c r="A118" s="81" t="s">
        <v>507</v>
      </c>
      <c r="B118" s="81" t="s">
        <v>180</v>
      </c>
      <c r="C118" s="81" t="s">
        <v>496</v>
      </c>
      <c r="D118" s="81" t="s">
        <v>237</v>
      </c>
      <c r="E118" s="81" t="s">
        <v>122</v>
      </c>
      <c r="F118" s="81">
        <v>1</v>
      </c>
      <c r="G118" s="81">
        <v>1</v>
      </c>
      <c r="H118" s="81">
        <v>25</v>
      </c>
      <c r="I118" s="81">
        <v>25</v>
      </c>
    </row>
    <row r="119" spans="1:9">
      <c r="A119" s="81" t="s">
        <v>508</v>
      </c>
      <c r="B119" s="81" t="s">
        <v>180</v>
      </c>
      <c r="C119" s="81" t="s">
        <v>498</v>
      </c>
      <c r="D119" s="81" t="s">
        <v>237</v>
      </c>
      <c r="E119" s="81" t="s">
        <v>122</v>
      </c>
      <c r="F119" s="81">
        <v>1</v>
      </c>
      <c r="G119" s="81">
        <v>1</v>
      </c>
      <c r="H119" s="81">
        <v>25</v>
      </c>
      <c r="I119" s="81">
        <v>25</v>
      </c>
    </row>
    <row r="120" spans="1:9">
      <c r="A120" s="81" t="s">
        <v>509</v>
      </c>
      <c r="B120" s="81" t="s">
        <v>180</v>
      </c>
      <c r="C120" s="81" t="s">
        <v>500</v>
      </c>
      <c r="D120" s="81" t="s">
        <v>237</v>
      </c>
      <c r="E120" s="81" t="s">
        <v>122</v>
      </c>
      <c r="F120" s="81">
        <v>1</v>
      </c>
      <c r="G120" s="81">
        <v>1</v>
      </c>
      <c r="H120" s="81">
        <v>25</v>
      </c>
      <c r="I120" s="81">
        <v>25</v>
      </c>
    </row>
    <row r="121" spans="1:9">
      <c r="A121" s="81" t="s">
        <v>510</v>
      </c>
      <c r="B121" s="81" t="s">
        <v>180</v>
      </c>
      <c r="C121" s="81" t="s">
        <v>502</v>
      </c>
      <c r="D121" s="81" t="s">
        <v>237</v>
      </c>
      <c r="E121" s="81" t="s">
        <v>122</v>
      </c>
      <c r="F121" s="81">
        <v>1</v>
      </c>
      <c r="G121" s="81">
        <v>1</v>
      </c>
      <c r="H121" s="81">
        <v>25</v>
      </c>
      <c r="I121" s="81">
        <v>25</v>
      </c>
    </row>
    <row r="122" spans="1:9">
      <c r="A122" s="81" t="s">
        <v>511</v>
      </c>
      <c r="B122" s="81" t="s">
        <v>180</v>
      </c>
      <c r="C122" s="81" t="s">
        <v>504</v>
      </c>
      <c r="D122" s="81" t="s">
        <v>237</v>
      </c>
      <c r="E122" s="81" t="s">
        <v>122</v>
      </c>
      <c r="F122" s="81">
        <v>1</v>
      </c>
      <c r="G122" s="81">
        <v>1</v>
      </c>
      <c r="H122" s="81">
        <v>25</v>
      </c>
      <c r="I122" s="81">
        <v>25</v>
      </c>
    </row>
    <row r="123" spans="1:9">
      <c r="A123" s="81" t="s">
        <v>490</v>
      </c>
      <c r="B123" s="81" t="s">
        <v>181</v>
      </c>
      <c r="C123" s="81" t="s">
        <v>491</v>
      </c>
      <c r="D123" s="81" t="s">
        <v>237</v>
      </c>
      <c r="E123" s="81" t="s">
        <v>122</v>
      </c>
      <c r="F123" s="81">
        <v>1</v>
      </c>
      <c r="G123" s="81">
        <v>3</v>
      </c>
      <c r="H123" s="81">
        <v>25</v>
      </c>
      <c r="I123" s="81">
        <v>75</v>
      </c>
    </row>
    <row r="124" spans="1:9">
      <c r="A124" s="81" t="s">
        <v>493</v>
      </c>
      <c r="B124" s="81" t="s">
        <v>181</v>
      </c>
      <c r="C124" s="81" t="s">
        <v>494</v>
      </c>
      <c r="D124" s="81" t="s">
        <v>237</v>
      </c>
      <c r="E124" s="81" t="s">
        <v>122</v>
      </c>
      <c r="F124" s="81">
        <v>1</v>
      </c>
      <c r="G124" s="81">
        <v>3</v>
      </c>
      <c r="H124" s="81">
        <v>25</v>
      </c>
      <c r="I124" s="81">
        <v>75</v>
      </c>
    </row>
    <row r="125" spans="1:9">
      <c r="A125" s="81" t="s">
        <v>495</v>
      </c>
      <c r="B125" s="81" t="s">
        <v>181</v>
      </c>
      <c r="C125" s="81" t="s">
        <v>496</v>
      </c>
      <c r="D125" s="81" t="s">
        <v>237</v>
      </c>
      <c r="E125" s="81" t="s">
        <v>122</v>
      </c>
      <c r="F125" s="81">
        <v>1</v>
      </c>
      <c r="G125" s="81">
        <v>3</v>
      </c>
      <c r="H125" s="81">
        <v>25</v>
      </c>
      <c r="I125" s="81">
        <v>75</v>
      </c>
    </row>
    <row r="126" spans="1:9">
      <c r="A126" s="81" t="s">
        <v>497</v>
      </c>
      <c r="B126" s="81" t="s">
        <v>181</v>
      </c>
      <c r="C126" s="81" t="s">
        <v>498</v>
      </c>
      <c r="D126" s="81" t="s">
        <v>237</v>
      </c>
      <c r="E126" s="81" t="s">
        <v>122</v>
      </c>
      <c r="F126" s="81">
        <v>1</v>
      </c>
      <c r="G126" s="81">
        <v>3</v>
      </c>
      <c r="H126" s="81">
        <v>25</v>
      </c>
      <c r="I126" s="81">
        <v>75</v>
      </c>
    </row>
    <row r="127" spans="1:9">
      <c r="A127" s="81" t="s">
        <v>499</v>
      </c>
      <c r="B127" s="81" t="s">
        <v>181</v>
      </c>
      <c r="C127" s="81" t="s">
        <v>500</v>
      </c>
      <c r="D127" s="81" t="s">
        <v>237</v>
      </c>
      <c r="E127" s="81" t="s">
        <v>122</v>
      </c>
      <c r="F127" s="81">
        <v>1</v>
      </c>
      <c r="G127" s="81">
        <v>3</v>
      </c>
      <c r="H127" s="81">
        <v>25</v>
      </c>
      <c r="I127" s="81">
        <v>75</v>
      </c>
    </row>
    <row r="128" spans="1:9">
      <c r="A128" s="81" t="s">
        <v>501</v>
      </c>
      <c r="B128" s="81" t="s">
        <v>181</v>
      </c>
      <c r="C128" s="81" t="s">
        <v>502</v>
      </c>
      <c r="D128" s="81" t="s">
        <v>237</v>
      </c>
      <c r="E128" s="81" t="s">
        <v>98</v>
      </c>
      <c r="F128" s="81">
        <v>1</v>
      </c>
      <c r="G128" s="81">
        <v>3</v>
      </c>
      <c r="H128" s="81">
        <v>25</v>
      </c>
      <c r="I128" s="81">
        <v>75</v>
      </c>
    </row>
    <row r="129" spans="1:9">
      <c r="A129" s="81" t="s">
        <v>503</v>
      </c>
      <c r="B129" s="81" t="s">
        <v>181</v>
      </c>
      <c r="C129" s="81" t="s">
        <v>504</v>
      </c>
      <c r="D129" s="81" t="s">
        <v>237</v>
      </c>
      <c r="E129" s="81" t="s">
        <v>98</v>
      </c>
      <c r="F129" s="81">
        <v>1</v>
      </c>
      <c r="G129" s="81">
        <v>3</v>
      </c>
      <c r="H129" s="81">
        <v>25</v>
      </c>
      <c r="I129" s="81">
        <v>75</v>
      </c>
    </row>
    <row r="130" spans="1:9">
      <c r="A130" s="81" t="s">
        <v>505</v>
      </c>
      <c r="B130" s="81" t="s">
        <v>180</v>
      </c>
      <c r="C130" s="81" t="s">
        <v>491</v>
      </c>
      <c r="D130" s="81" t="s">
        <v>86</v>
      </c>
      <c r="E130" s="81" t="s">
        <v>121</v>
      </c>
      <c r="F130" s="81">
        <v>4</v>
      </c>
      <c r="G130" s="81">
        <v>1</v>
      </c>
      <c r="H130" s="81">
        <v>40</v>
      </c>
      <c r="I130" s="81">
        <v>160</v>
      </c>
    </row>
    <row r="131" spans="1:9">
      <c r="A131" s="81" t="s">
        <v>506</v>
      </c>
      <c r="B131" s="81" t="s">
        <v>180</v>
      </c>
      <c r="C131" s="81" t="s">
        <v>494</v>
      </c>
      <c r="D131" s="81" t="s">
        <v>86</v>
      </c>
      <c r="E131" s="81" t="s">
        <v>121</v>
      </c>
      <c r="F131" s="81">
        <v>4</v>
      </c>
      <c r="G131" s="81">
        <v>1</v>
      </c>
      <c r="H131" s="81">
        <v>40</v>
      </c>
      <c r="I131" s="81">
        <v>160</v>
      </c>
    </row>
    <row r="132" spans="1:9">
      <c r="A132" s="81" t="s">
        <v>507</v>
      </c>
      <c r="B132" s="81" t="s">
        <v>180</v>
      </c>
      <c r="C132" s="81" t="s">
        <v>496</v>
      </c>
      <c r="D132" s="81" t="s">
        <v>86</v>
      </c>
      <c r="E132" s="81" t="s">
        <v>85</v>
      </c>
      <c r="F132" s="81">
        <v>4</v>
      </c>
      <c r="G132" s="81">
        <v>1</v>
      </c>
      <c r="H132" s="81">
        <v>40</v>
      </c>
      <c r="I132" s="81">
        <v>160</v>
      </c>
    </row>
    <row r="133" spans="1:9">
      <c r="A133" s="81" t="s">
        <v>508</v>
      </c>
      <c r="B133" s="81" t="s">
        <v>180</v>
      </c>
      <c r="C133" s="81" t="s">
        <v>498</v>
      </c>
      <c r="D133" s="81" t="s">
        <v>86</v>
      </c>
      <c r="E133" s="81" t="s">
        <v>88</v>
      </c>
      <c r="F133" s="81">
        <v>4</v>
      </c>
      <c r="G133" s="81">
        <v>1</v>
      </c>
      <c r="H133" s="81">
        <v>40</v>
      </c>
      <c r="I133" s="81">
        <v>160</v>
      </c>
    </row>
    <row r="134" spans="1:9">
      <c r="A134" s="81" t="s">
        <v>509</v>
      </c>
      <c r="B134" s="81" t="s">
        <v>180</v>
      </c>
      <c r="C134" s="81" t="s">
        <v>500</v>
      </c>
      <c r="D134" s="81" t="s">
        <v>86</v>
      </c>
      <c r="E134" s="81" t="s">
        <v>79</v>
      </c>
      <c r="F134" s="81">
        <v>4</v>
      </c>
      <c r="G134" s="81">
        <v>1</v>
      </c>
      <c r="H134" s="81">
        <v>40</v>
      </c>
      <c r="I134" s="81">
        <v>160</v>
      </c>
    </row>
    <row r="135" spans="1:9">
      <c r="A135" s="81" t="s">
        <v>510</v>
      </c>
      <c r="B135" s="81" t="s">
        <v>180</v>
      </c>
      <c r="C135" s="81" t="s">
        <v>502</v>
      </c>
      <c r="D135" s="81" t="s">
        <v>86</v>
      </c>
      <c r="E135" s="81" t="s">
        <v>120</v>
      </c>
      <c r="F135" s="81">
        <v>4</v>
      </c>
      <c r="G135" s="81">
        <v>1</v>
      </c>
      <c r="H135" s="81">
        <v>40</v>
      </c>
      <c r="I135" s="81">
        <v>160</v>
      </c>
    </row>
    <row r="136" spans="1:9">
      <c r="A136" s="81" t="s">
        <v>511</v>
      </c>
      <c r="B136" s="81" t="s">
        <v>180</v>
      </c>
      <c r="C136" s="81" t="s">
        <v>504</v>
      </c>
      <c r="D136" s="81" t="s">
        <v>86</v>
      </c>
      <c r="E136" s="81" t="s">
        <v>124</v>
      </c>
      <c r="F136" s="81">
        <v>4</v>
      </c>
      <c r="G136" s="81">
        <v>1</v>
      </c>
      <c r="H136" s="81">
        <v>40</v>
      </c>
      <c r="I136" s="81">
        <v>160</v>
      </c>
    </row>
    <row r="137" spans="1:9">
      <c r="A137" s="81" t="s">
        <v>490</v>
      </c>
      <c r="B137" s="81" t="s">
        <v>181</v>
      </c>
      <c r="C137" s="81" t="s">
        <v>491</v>
      </c>
      <c r="D137" s="81" t="s">
        <v>86</v>
      </c>
      <c r="E137" s="81" t="s">
        <v>123</v>
      </c>
      <c r="F137" s="81">
        <v>4</v>
      </c>
      <c r="G137" s="81">
        <v>3</v>
      </c>
      <c r="H137" s="81">
        <v>40</v>
      </c>
      <c r="I137" s="81">
        <v>480</v>
      </c>
    </row>
    <row r="138" spans="1:9">
      <c r="A138" s="81" t="s">
        <v>493</v>
      </c>
      <c r="B138" s="81" t="s">
        <v>181</v>
      </c>
      <c r="C138" s="81" t="s">
        <v>494</v>
      </c>
      <c r="D138" s="81" t="s">
        <v>86</v>
      </c>
      <c r="E138" s="81" t="s">
        <v>123</v>
      </c>
      <c r="F138" s="81">
        <v>4</v>
      </c>
      <c r="G138" s="81">
        <v>3</v>
      </c>
      <c r="H138" s="81">
        <v>40</v>
      </c>
      <c r="I138" s="81">
        <v>480</v>
      </c>
    </row>
    <row r="139" spans="1:9">
      <c r="A139" s="81" t="s">
        <v>495</v>
      </c>
      <c r="B139" s="81" t="s">
        <v>181</v>
      </c>
      <c r="C139" s="81" t="s">
        <v>496</v>
      </c>
      <c r="D139" s="81" t="s">
        <v>86</v>
      </c>
      <c r="E139" s="81" t="s">
        <v>11</v>
      </c>
      <c r="F139" s="81">
        <v>4</v>
      </c>
      <c r="G139" s="81">
        <v>3</v>
      </c>
      <c r="H139" s="81">
        <v>40</v>
      </c>
      <c r="I139" s="81">
        <v>480</v>
      </c>
    </row>
    <row r="140" spans="1:9">
      <c r="A140" s="81" t="s">
        <v>497</v>
      </c>
      <c r="B140" s="81" t="s">
        <v>181</v>
      </c>
      <c r="C140" s="81" t="s">
        <v>498</v>
      </c>
      <c r="D140" s="81" t="s">
        <v>86</v>
      </c>
      <c r="E140" s="81" t="s">
        <v>11</v>
      </c>
      <c r="F140" s="81">
        <v>4</v>
      </c>
      <c r="G140" s="81">
        <v>3</v>
      </c>
      <c r="H140" s="81">
        <v>40</v>
      </c>
      <c r="I140" s="81">
        <v>480</v>
      </c>
    </row>
    <row r="141" spans="1:9">
      <c r="A141" s="81" t="s">
        <v>499</v>
      </c>
      <c r="B141" s="81" t="s">
        <v>181</v>
      </c>
      <c r="C141" s="81" t="s">
        <v>500</v>
      </c>
      <c r="D141" s="81" t="s">
        <v>86</v>
      </c>
      <c r="E141" s="81" t="s">
        <v>138</v>
      </c>
      <c r="F141" s="81">
        <v>4</v>
      </c>
      <c r="G141" s="81">
        <v>3</v>
      </c>
      <c r="H141" s="81">
        <v>40</v>
      </c>
      <c r="I141" s="81">
        <v>480</v>
      </c>
    </row>
    <row r="142" spans="1:9">
      <c r="A142" s="81" t="s">
        <v>501</v>
      </c>
      <c r="B142" s="81" t="s">
        <v>181</v>
      </c>
      <c r="C142" s="81" t="s">
        <v>502</v>
      </c>
      <c r="D142" s="81" t="s">
        <v>86</v>
      </c>
      <c r="E142" s="81" t="s">
        <v>138</v>
      </c>
      <c r="F142" s="81">
        <v>4</v>
      </c>
      <c r="G142" s="81">
        <v>3</v>
      </c>
      <c r="H142" s="81">
        <v>40</v>
      </c>
      <c r="I142" s="81">
        <v>480</v>
      </c>
    </row>
    <row r="143" spans="1:9">
      <c r="A143" s="81" t="s">
        <v>503</v>
      </c>
      <c r="B143" s="81" t="s">
        <v>181</v>
      </c>
      <c r="C143" s="81" t="s">
        <v>504</v>
      </c>
      <c r="D143" s="81" t="s">
        <v>86</v>
      </c>
      <c r="E143" s="81" t="s">
        <v>114</v>
      </c>
      <c r="F143" s="81">
        <v>4</v>
      </c>
      <c r="G143" s="81">
        <v>3</v>
      </c>
      <c r="H143" s="81">
        <v>40</v>
      </c>
      <c r="I143" s="81">
        <v>480</v>
      </c>
    </row>
    <row r="144" spans="1:9">
      <c r="A144" s="81" t="s">
        <v>505</v>
      </c>
      <c r="B144" s="81" t="s">
        <v>180</v>
      </c>
      <c r="C144" s="81" t="s">
        <v>491</v>
      </c>
      <c r="D144" s="81" t="s">
        <v>65</v>
      </c>
      <c r="E144" s="81" t="s">
        <v>82</v>
      </c>
      <c r="F144" s="81">
        <v>5</v>
      </c>
      <c r="G144" s="81">
        <v>1</v>
      </c>
      <c r="H144" s="81">
        <v>40</v>
      </c>
      <c r="I144" s="81">
        <v>200</v>
      </c>
    </row>
    <row r="145" spans="1:9">
      <c r="A145" s="81" t="s">
        <v>506</v>
      </c>
      <c r="B145" s="81" t="s">
        <v>180</v>
      </c>
      <c r="C145" s="81" t="s">
        <v>494</v>
      </c>
      <c r="D145" s="81" t="s">
        <v>65</v>
      </c>
      <c r="E145" s="81" t="s">
        <v>82</v>
      </c>
      <c r="F145" s="81">
        <v>5</v>
      </c>
      <c r="G145" s="81">
        <v>1</v>
      </c>
      <c r="H145" s="81">
        <v>40</v>
      </c>
      <c r="I145" s="81">
        <v>200</v>
      </c>
    </row>
    <row r="146" spans="1:9">
      <c r="A146" s="81" t="s">
        <v>507</v>
      </c>
      <c r="B146" s="81" t="s">
        <v>180</v>
      </c>
      <c r="C146" s="81" t="s">
        <v>496</v>
      </c>
      <c r="D146" s="81" t="s">
        <v>65</v>
      </c>
      <c r="E146" s="81" t="s">
        <v>116</v>
      </c>
      <c r="F146" s="81">
        <v>5</v>
      </c>
      <c r="G146" s="81">
        <v>1</v>
      </c>
      <c r="H146" s="81">
        <v>40</v>
      </c>
      <c r="I146" s="81">
        <v>200</v>
      </c>
    </row>
    <row r="147" spans="1:9">
      <c r="A147" s="81" t="s">
        <v>508</v>
      </c>
      <c r="B147" s="81" t="s">
        <v>180</v>
      </c>
      <c r="C147" s="81" t="s">
        <v>498</v>
      </c>
      <c r="D147" s="81" t="s">
        <v>65</v>
      </c>
      <c r="E147" s="81" t="s">
        <v>116</v>
      </c>
      <c r="F147" s="81">
        <v>5</v>
      </c>
      <c r="G147" s="81">
        <v>1</v>
      </c>
      <c r="H147" s="81">
        <v>40</v>
      </c>
      <c r="I147" s="81">
        <v>200</v>
      </c>
    </row>
    <row r="148" spans="1:9">
      <c r="A148" s="81" t="s">
        <v>509</v>
      </c>
      <c r="B148" s="81" t="s">
        <v>180</v>
      </c>
      <c r="C148" s="81" t="s">
        <v>500</v>
      </c>
      <c r="D148" s="81" t="s">
        <v>65</v>
      </c>
      <c r="E148" s="81" t="s">
        <v>17</v>
      </c>
      <c r="F148" s="81">
        <v>5</v>
      </c>
      <c r="G148" s="81">
        <v>1</v>
      </c>
      <c r="H148" s="81">
        <v>40</v>
      </c>
      <c r="I148" s="81">
        <v>200</v>
      </c>
    </row>
    <row r="149" spans="1:9">
      <c r="A149" s="81" t="s">
        <v>510</v>
      </c>
      <c r="B149" s="81" t="s">
        <v>180</v>
      </c>
      <c r="C149" s="81" t="s">
        <v>502</v>
      </c>
      <c r="D149" s="81" t="s">
        <v>65</v>
      </c>
      <c r="E149" s="81" t="s">
        <v>16</v>
      </c>
      <c r="F149" s="81">
        <v>5</v>
      </c>
      <c r="G149" s="81">
        <v>1</v>
      </c>
      <c r="H149" s="81">
        <v>40</v>
      </c>
      <c r="I149" s="81">
        <v>200</v>
      </c>
    </row>
    <row r="150" spans="1:9">
      <c r="A150" s="81" t="s">
        <v>511</v>
      </c>
      <c r="B150" s="81" t="s">
        <v>180</v>
      </c>
      <c r="C150" s="81" t="s">
        <v>504</v>
      </c>
      <c r="D150" s="81" t="s">
        <v>65</v>
      </c>
      <c r="E150" s="81" t="s">
        <v>17</v>
      </c>
      <c r="F150" s="81">
        <v>5</v>
      </c>
      <c r="G150" s="81">
        <v>1</v>
      </c>
      <c r="H150" s="81">
        <v>40</v>
      </c>
      <c r="I150" s="81">
        <v>200</v>
      </c>
    </row>
    <row r="151" spans="1:9">
      <c r="A151" s="81" t="s">
        <v>490</v>
      </c>
      <c r="B151" s="81" t="s">
        <v>181</v>
      </c>
      <c r="C151" s="81" t="s">
        <v>491</v>
      </c>
      <c r="D151" s="81" t="s">
        <v>65</v>
      </c>
      <c r="E151" s="81" t="s">
        <v>91</v>
      </c>
      <c r="F151" s="81">
        <v>5</v>
      </c>
      <c r="G151" s="81">
        <v>3</v>
      </c>
      <c r="H151" s="81">
        <v>40</v>
      </c>
      <c r="I151" s="81">
        <v>600</v>
      </c>
    </row>
    <row r="152" spans="1:9">
      <c r="A152" s="81" t="s">
        <v>493</v>
      </c>
      <c r="B152" s="81" t="s">
        <v>181</v>
      </c>
      <c r="C152" s="81" t="s">
        <v>494</v>
      </c>
      <c r="D152" s="81" t="s">
        <v>65</v>
      </c>
      <c r="E152" s="81" t="s">
        <v>91</v>
      </c>
      <c r="F152" s="81">
        <v>5</v>
      </c>
      <c r="G152" s="81">
        <v>3</v>
      </c>
      <c r="H152" s="81">
        <v>40</v>
      </c>
      <c r="I152" s="81">
        <v>600</v>
      </c>
    </row>
    <row r="153" spans="1:9">
      <c r="A153" s="81" t="s">
        <v>495</v>
      </c>
      <c r="B153" s="81" t="s">
        <v>181</v>
      </c>
      <c r="C153" s="81" t="s">
        <v>496</v>
      </c>
      <c r="D153" s="81" t="s">
        <v>65</v>
      </c>
      <c r="E153" s="81" t="s">
        <v>99</v>
      </c>
      <c r="F153" s="81">
        <v>5</v>
      </c>
      <c r="G153" s="81">
        <v>3</v>
      </c>
      <c r="H153" s="81">
        <v>40</v>
      </c>
      <c r="I153" s="81">
        <v>600</v>
      </c>
    </row>
    <row r="154" spans="1:9">
      <c r="A154" s="81" t="s">
        <v>497</v>
      </c>
      <c r="B154" s="81" t="s">
        <v>181</v>
      </c>
      <c r="C154" s="81" t="s">
        <v>498</v>
      </c>
      <c r="D154" s="81" t="s">
        <v>65</v>
      </c>
      <c r="E154" s="81" t="s">
        <v>99</v>
      </c>
      <c r="F154" s="81">
        <v>5</v>
      </c>
      <c r="G154" s="81">
        <v>3</v>
      </c>
      <c r="H154" s="81">
        <v>40</v>
      </c>
      <c r="I154" s="81">
        <v>600</v>
      </c>
    </row>
    <row r="155" spans="1:9">
      <c r="A155" s="81" t="s">
        <v>499</v>
      </c>
      <c r="B155" s="81" t="s">
        <v>181</v>
      </c>
      <c r="C155" s="81" t="s">
        <v>500</v>
      </c>
      <c r="D155" s="81" t="s">
        <v>65</v>
      </c>
      <c r="E155" s="81" t="s">
        <v>101</v>
      </c>
      <c r="F155" s="81">
        <v>5</v>
      </c>
      <c r="G155" s="81">
        <v>3</v>
      </c>
      <c r="H155" s="81">
        <v>40</v>
      </c>
      <c r="I155" s="81">
        <v>600</v>
      </c>
    </row>
    <row r="156" spans="1:9">
      <c r="A156" s="81" t="s">
        <v>501</v>
      </c>
      <c r="B156" s="81" t="s">
        <v>181</v>
      </c>
      <c r="C156" s="81" t="s">
        <v>502</v>
      </c>
      <c r="D156" s="81" t="s">
        <v>65</v>
      </c>
      <c r="E156" s="81" t="s">
        <v>101</v>
      </c>
      <c r="F156" s="81">
        <v>5</v>
      </c>
      <c r="G156" s="81">
        <v>3</v>
      </c>
      <c r="H156" s="81">
        <v>40</v>
      </c>
      <c r="I156" s="81">
        <v>600</v>
      </c>
    </row>
    <row r="157" spans="1:9">
      <c r="A157" s="81" t="s">
        <v>503</v>
      </c>
      <c r="B157" s="81" t="s">
        <v>181</v>
      </c>
      <c r="C157" s="81" t="s">
        <v>504</v>
      </c>
      <c r="D157" s="81" t="s">
        <v>65</v>
      </c>
      <c r="E157" s="81" t="s">
        <v>46</v>
      </c>
      <c r="F157" s="81">
        <v>5</v>
      </c>
      <c r="G157" s="81">
        <v>3</v>
      </c>
      <c r="H157" s="81">
        <v>40</v>
      </c>
      <c r="I157" s="81">
        <v>600</v>
      </c>
    </row>
    <row r="158" spans="1:9">
      <c r="A158" s="81" t="s">
        <v>505</v>
      </c>
      <c r="B158" s="81" t="s">
        <v>180</v>
      </c>
      <c r="C158" s="81" t="s">
        <v>491</v>
      </c>
      <c r="D158" s="81" t="s">
        <v>54</v>
      </c>
      <c r="E158" s="81" t="s">
        <v>113</v>
      </c>
      <c r="F158" s="81">
        <v>2</v>
      </c>
      <c r="G158" s="81">
        <v>1</v>
      </c>
      <c r="H158" s="81">
        <v>40</v>
      </c>
      <c r="I158" s="81">
        <v>80</v>
      </c>
    </row>
    <row r="159" spans="1:9">
      <c r="A159" s="81" t="s">
        <v>506</v>
      </c>
      <c r="B159" s="81" t="s">
        <v>180</v>
      </c>
      <c r="C159" s="81" t="s">
        <v>494</v>
      </c>
      <c r="D159" s="81" t="s">
        <v>54</v>
      </c>
      <c r="E159" s="81" t="s">
        <v>113</v>
      </c>
      <c r="F159" s="81">
        <v>2</v>
      </c>
      <c r="G159" s="81">
        <v>1</v>
      </c>
      <c r="H159" s="81">
        <v>40</v>
      </c>
      <c r="I159" s="81">
        <v>80</v>
      </c>
    </row>
    <row r="160" spans="1:9">
      <c r="A160" s="81" t="s">
        <v>507</v>
      </c>
      <c r="B160" s="81" t="s">
        <v>180</v>
      </c>
      <c r="C160" s="81" t="s">
        <v>496</v>
      </c>
      <c r="D160" s="81" t="s">
        <v>54</v>
      </c>
      <c r="E160" s="81" t="s">
        <v>113</v>
      </c>
      <c r="F160" s="81">
        <v>2</v>
      </c>
      <c r="G160" s="81">
        <v>1</v>
      </c>
      <c r="H160" s="81">
        <v>40</v>
      </c>
      <c r="I160" s="81">
        <v>80</v>
      </c>
    </row>
    <row r="161" spans="1:9">
      <c r="A161" s="81" t="s">
        <v>508</v>
      </c>
      <c r="B161" s="81" t="s">
        <v>180</v>
      </c>
      <c r="C161" s="81" t="s">
        <v>498</v>
      </c>
      <c r="D161" s="81" t="s">
        <v>54</v>
      </c>
      <c r="E161" s="81" t="s">
        <v>113</v>
      </c>
      <c r="F161" s="81">
        <v>2</v>
      </c>
      <c r="G161" s="81">
        <v>1</v>
      </c>
      <c r="H161" s="81">
        <v>40</v>
      </c>
      <c r="I161" s="81">
        <v>80</v>
      </c>
    </row>
    <row r="162" spans="1:9">
      <c r="A162" s="81" t="s">
        <v>509</v>
      </c>
      <c r="B162" s="81" t="s">
        <v>180</v>
      </c>
      <c r="C162" s="81" t="s">
        <v>500</v>
      </c>
      <c r="D162" s="81" t="s">
        <v>54</v>
      </c>
      <c r="E162" s="81" t="s">
        <v>115</v>
      </c>
      <c r="F162" s="81">
        <v>2</v>
      </c>
      <c r="G162" s="81">
        <v>1</v>
      </c>
      <c r="H162" s="81">
        <v>40</v>
      </c>
      <c r="I162" s="81">
        <v>80</v>
      </c>
    </row>
    <row r="163" spans="1:9">
      <c r="A163" s="81" t="s">
        <v>510</v>
      </c>
      <c r="B163" s="81" t="s">
        <v>180</v>
      </c>
      <c r="C163" s="81" t="s">
        <v>502</v>
      </c>
      <c r="D163" s="81" t="s">
        <v>54</v>
      </c>
      <c r="E163" s="81" t="s">
        <v>115</v>
      </c>
      <c r="F163" s="81">
        <v>2</v>
      </c>
      <c r="G163" s="81">
        <v>1</v>
      </c>
      <c r="H163" s="81">
        <v>40</v>
      </c>
      <c r="I163" s="81">
        <v>80</v>
      </c>
    </row>
    <row r="164" spans="1:9">
      <c r="A164" s="81" t="s">
        <v>511</v>
      </c>
      <c r="B164" s="81" t="s">
        <v>180</v>
      </c>
      <c r="C164" s="81" t="s">
        <v>504</v>
      </c>
      <c r="D164" s="81" t="s">
        <v>54</v>
      </c>
      <c r="E164" s="81" t="s">
        <v>115</v>
      </c>
      <c r="F164" s="81">
        <v>2</v>
      </c>
      <c r="G164" s="81">
        <v>1</v>
      </c>
      <c r="H164" s="81">
        <v>40</v>
      </c>
      <c r="I164" s="81">
        <v>80</v>
      </c>
    </row>
    <row r="165" spans="1:9">
      <c r="A165" s="81" t="s">
        <v>490</v>
      </c>
      <c r="B165" s="81" t="s">
        <v>181</v>
      </c>
      <c r="C165" s="81" t="s">
        <v>491</v>
      </c>
      <c r="D165" s="81" t="s">
        <v>54</v>
      </c>
      <c r="E165" s="81" t="s">
        <v>95</v>
      </c>
      <c r="F165" s="81">
        <v>2</v>
      </c>
      <c r="G165" s="81">
        <v>3</v>
      </c>
      <c r="H165" s="81">
        <v>40</v>
      </c>
      <c r="I165" s="81">
        <v>240</v>
      </c>
    </row>
    <row r="166" spans="1:9">
      <c r="A166" s="81" t="s">
        <v>493</v>
      </c>
      <c r="B166" s="81" t="s">
        <v>181</v>
      </c>
      <c r="C166" s="81" t="s">
        <v>494</v>
      </c>
      <c r="D166" s="81" t="s">
        <v>54</v>
      </c>
      <c r="E166" s="81" t="s">
        <v>95</v>
      </c>
      <c r="F166" s="81">
        <v>2</v>
      </c>
      <c r="G166" s="81">
        <v>3</v>
      </c>
      <c r="H166" s="81">
        <v>40</v>
      </c>
      <c r="I166" s="81">
        <v>240</v>
      </c>
    </row>
    <row r="167" spans="1:9">
      <c r="A167" s="81" t="s">
        <v>495</v>
      </c>
      <c r="B167" s="81" t="s">
        <v>181</v>
      </c>
      <c r="C167" s="81" t="s">
        <v>496</v>
      </c>
      <c r="D167" s="81" t="s">
        <v>54</v>
      </c>
      <c r="E167" s="81" t="s">
        <v>95</v>
      </c>
      <c r="F167" s="81">
        <v>2</v>
      </c>
      <c r="G167" s="81">
        <v>3</v>
      </c>
      <c r="H167" s="81">
        <v>40</v>
      </c>
      <c r="I167" s="81">
        <v>240</v>
      </c>
    </row>
    <row r="168" spans="1:9">
      <c r="A168" s="81" t="s">
        <v>497</v>
      </c>
      <c r="B168" s="81" t="s">
        <v>181</v>
      </c>
      <c r="C168" s="81" t="s">
        <v>498</v>
      </c>
      <c r="D168" s="81" t="s">
        <v>54</v>
      </c>
      <c r="E168" s="81" t="s">
        <v>95</v>
      </c>
      <c r="F168" s="81">
        <v>2</v>
      </c>
      <c r="G168" s="81">
        <v>3</v>
      </c>
      <c r="H168" s="81">
        <v>40</v>
      </c>
      <c r="I168" s="81">
        <v>240</v>
      </c>
    </row>
    <row r="169" spans="1:9">
      <c r="A169" s="81" t="s">
        <v>499</v>
      </c>
      <c r="B169" s="81" t="s">
        <v>181</v>
      </c>
      <c r="C169" s="81" t="s">
        <v>500</v>
      </c>
      <c r="D169" s="81" t="s">
        <v>54</v>
      </c>
      <c r="E169" s="81" t="s">
        <v>44</v>
      </c>
      <c r="F169" s="81">
        <v>2</v>
      </c>
      <c r="G169" s="81">
        <v>3</v>
      </c>
      <c r="H169" s="81">
        <v>40</v>
      </c>
      <c r="I169" s="81">
        <v>240</v>
      </c>
    </row>
    <row r="170" spans="1:9">
      <c r="A170" s="81" t="s">
        <v>501</v>
      </c>
      <c r="B170" s="81" t="s">
        <v>181</v>
      </c>
      <c r="C170" s="81" t="s">
        <v>502</v>
      </c>
      <c r="D170" s="81" t="s">
        <v>54</v>
      </c>
      <c r="E170" s="81" t="s">
        <v>44</v>
      </c>
      <c r="F170" s="81">
        <v>2</v>
      </c>
      <c r="G170" s="81">
        <v>3</v>
      </c>
      <c r="H170" s="81">
        <v>40</v>
      </c>
      <c r="I170" s="81">
        <v>240</v>
      </c>
    </row>
    <row r="171" spans="1:9">
      <c r="A171" s="81" t="s">
        <v>503</v>
      </c>
      <c r="B171" s="81" t="s">
        <v>181</v>
      </c>
      <c r="C171" s="81" t="s">
        <v>504</v>
      </c>
      <c r="D171" s="81" t="s">
        <v>54</v>
      </c>
      <c r="E171" s="81" t="s">
        <v>44</v>
      </c>
      <c r="F171" s="81">
        <v>2</v>
      </c>
      <c r="G171" s="81">
        <v>3</v>
      </c>
      <c r="H171" s="81">
        <v>40</v>
      </c>
      <c r="I171" s="81">
        <v>240</v>
      </c>
    </row>
    <row r="172" spans="1:9">
      <c r="A172" s="81" t="s">
        <v>505</v>
      </c>
      <c r="B172" s="81" t="s">
        <v>180</v>
      </c>
      <c r="C172" s="81" t="s">
        <v>491</v>
      </c>
      <c r="D172" s="81" t="s">
        <v>513</v>
      </c>
      <c r="E172" s="81" t="s">
        <v>121</v>
      </c>
      <c r="F172" s="81">
        <v>1</v>
      </c>
      <c r="G172" s="81">
        <v>1</v>
      </c>
      <c r="H172" s="81">
        <v>40</v>
      </c>
      <c r="I172" s="81">
        <v>40</v>
      </c>
    </row>
    <row r="173" spans="1:9">
      <c r="A173" s="81" t="s">
        <v>506</v>
      </c>
      <c r="B173" s="81" t="s">
        <v>180</v>
      </c>
      <c r="C173" s="81" t="s">
        <v>494</v>
      </c>
      <c r="D173" s="81" t="s">
        <v>513</v>
      </c>
      <c r="E173" s="81" t="s">
        <v>121</v>
      </c>
      <c r="F173" s="81">
        <v>1</v>
      </c>
      <c r="G173" s="81">
        <v>1</v>
      </c>
      <c r="H173" s="81">
        <v>40</v>
      </c>
      <c r="I173" s="81">
        <v>40</v>
      </c>
    </row>
    <row r="174" spans="1:9">
      <c r="A174" s="81" t="s">
        <v>507</v>
      </c>
      <c r="B174" s="81" t="s">
        <v>180</v>
      </c>
      <c r="C174" s="81" t="s">
        <v>496</v>
      </c>
      <c r="D174" s="81" t="s">
        <v>513</v>
      </c>
      <c r="E174" s="81" t="s">
        <v>85</v>
      </c>
      <c r="F174" s="81">
        <v>1</v>
      </c>
      <c r="G174" s="81">
        <v>1</v>
      </c>
      <c r="H174" s="81">
        <v>40</v>
      </c>
      <c r="I174" s="81">
        <v>40</v>
      </c>
    </row>
    <row r="175" spans="1:9">
      <c r="A175" s="81" t="s">
        <v>508</v>
      </c>
      <c r="B175" s="81" t="s">
        <v>180</v>
      </c>
      <c r="C175" s="81" t="s">
        <v>498</v>
      </c>
      <c r="D175" s="81" t="s">
        <v>513</v>
      </c>
      <c r="E175" s="81" t="s">
        <v>88</v>
      </c>
      <c r="F175" s="81">
        <v>1</v>
      </c>
      <c r="G175" s="81">
        <v>1</v>
      </c>
      <c r="H175" s="81">
        <v>40</v>
      </c>
      <c r="I175" s="81">
        <v>40</v>
      </c>
    </row>
    <row r="176" spans="1:9">
      <c r="A176" s="81" t="s">
        <v>509</v>
      </c>
      <c r="B176" s="81" t="s">
        <v>180</v>
      </c>
      <c r="C176" s="81" t="s">
        <v>500</v>
      </c>
      <c r="D176" s="81" t="s">
        <v>513</v>
      </c>
      <c r="E176" s="81" t="s">
        <v>79</v>
      </c>
      <c r="F176" s="81">
        <v>1</v>
      </c>
      <c r="G176" s="81">
        <v>1</v>
      </c>
      <c r="H176" s="81">
        <v>40</v>
      </c>
      <c r="I176" s="81">
        <v>40</v>
      </c>
    </row>
    <row r="177" spans="1:9">
      <c r="A177" s="81" t="s">
        <v>510</v>
      </c>
      <c r="B177" s="81" t="s">
        <v>180</v>
      </c>
      <c r="C177" s="81" t="s">
        <v>502</v>
      </c>
      <c r="D177" s="81" t="s">
        <v>513</v>
      </c>
      <c r="E177" s="81" t="s">
        <v>120</v>
      </c>
      <c r="F177" s="81">
        <v>1</v>
      </c>
      <c r="G177" s="81">
        <v>1</v>
      </c>
      <c r="H177" s="81">
        <v>40</v>
      </c>
      <c r="I177" s="81">
        <v>40</v>
      </c>
    </row>
    <row r="178" spans="1:9">
      <c r="A178" s="81" t="s">
        <v>511</v>
      </c>
      <c r="B178" s="81" t="s">
        <v>180</v>
      </c>
      <c r="C178" s="81" t="s">
        <v>504</v>
      </c>
      <c r="D178" s="81" t="s">
        <v>513</v>
      </c>
      <c r="E178" s="81" t="s">
        <v>124</v>
      </c>
      <c r="F178" s="81">
        <v>1</v>
      </c>
      <c r="G178" s="81">
        <v>1</v>
      </c>
      <c r="H178" s="81">
        <v>40</v>
      </c>
      <c r="I178" s="81">
        <v>40</v>
      </c>
    </row>
    <row r="179" spans="1:9">
      <c r="A179" s="81" t="s">
        <v>490</v>
      </c>
      <c r="B179" s="81" t="s">
        <v>181</v>
      </c>
      <c r="C179" s="81" t="s">
        <v>491</v>
      </c>
      <c r="D179" s="81" t="s">
        <v>514</v>
      </c>
      <c r="E179" s="81" t="s">
        <v>107</v>
      </c>
      <c r="F179" s="81">
        <v>1</v>
      </c>
      <c r="G179" s="81">
        <v>3</v>
      </c>
      <c r="H179" s="81">
        <v>40</v>
      </c>
      <c r="I179" s="81">
        <v>120</v>
      </c>
    </row>
    <row r="180" spans="1:9">
      <c r="A180" s="81" t="s">
        <v>493</v>
      </c>
      <c r="B180" s="81" t="s">
        <v>181</v>
      </c>
      <c r="C180" s="81" t="s">
        <v>494</v>
      </c>
      <c r="D180" s="81" t="s">
        <v>514</v>
      </c>
      <c r="E180" s="81" t="s">
        <v>19</v>
      </c>
      <c r="F180" s="81">
        <v>1</v>
      </c>
      <c r="G180" s="81">
        <v>3</v>
      </c>
      <c r="H180" s="81">
        <v>40</v>
      </c>
      <c r="I180" s="81">
        <v>120</v>
      </c>
    </row>
    <row r="181" spans="1:9">
      <c r="A181" s="81" t="s">
        <v>495</v>
      </c>
      <c r="B181" s="81" t="s">
        <v>181</v>
      </c>
      <c r="C181" s="81" t="s">
        <v>496</v>
      </c>
      <c r="D181" s="81" t="s">
        <v>514</v>
      </c>
      <c r="E181" s="81" t="s">
        <v>127</v>
      </c>
      <c r="F181" s="81">
        <v>1</v>
      </c>
      <c r="G181" s="81">
        <v>3</v>
      </c>
      <c r="H181" s="81">
        <v>40</v>
      </c>
      <c r="I181" s="81">
        <v>120</v>
      </c>
    </row>
    <row r="182" spans="1:9">
      <c r="A182" s="81" t="s">
        <v>497</v>
      </c>
      <c r="B182" s="81" t="s">
        <v>181</v>
      </c>
      <c r="C182" s="81" t="s">
        <v>498</v>
      </c>
      <c r="D182" s="81" t="s">
        <v>514</v>
      </c>
      <c r="E182" s="81" t="s">
        <v>19</v>
      </c>
      <c r="F182" s="81">
        <v>1</v>
      </c>
      <c r="G182" s="81">
        <v>3</v>
      </c>
      <c r="H182" s="81">
        <v>40</v>
      </c>
      <c r="I182" s="81">
        <v>120</v>
      </c>
    </row>
    <row r="183" spans="1:9">
      <c r="A183" s="81" t="s">
        <v>499</v>
      </c>
      <c r="B183" s="81" t="s">
        <v>181</v>
      </c>
      <c r="C183" s="81" t="s">
        <v>500</v>
      </c>
      <c r="D183" s="81" t="s">
        <v>514</v>
      </c>
      <c r="E183" s="81" t="s">
        <v>102</v>
      </c>
      <c r="F183" s="81">
        <v>1</v>
      </c>
      <c r="G183" s="81">
        <v>3</v>
      </c>
      <c r="H183" s="81">
        <v>40</v>
      </c>
      <c r="I183" s="81">
        <v>120</v>
      </c>
    </row>
    <row r="184" spans="1:9">
      <c r="A184" s="81" t="s">
        <v>501</v>
      </c>
      <c r="B184" s="81" t="s">
        <v>181</v>
      </c>
      <c r="C184" s="81" t="s">
        <v>502</v>
      </c>
      <c r="D184" s="81" t="s">
        <v>514</v>
      </c>
      <c r="E184" s="81" t="s">
        <v>102</v>
      </c>
      <c r="F184" s="81">
        <v>1</v>
      </c>
      <c r="G184" s="81">
        <v>3</v>
      </c>
      <c r="H184" s="81">
        <v>40</v>
      </c>
      <c r="I184" s="81">
        <v>120</v>
      </c>
    </row>
    <row r="185" spans="1:9">
      <c r="A185" s="81" t="s">
        <v>503</v>
      </c>
      <c r="B185" s="81" t="s">
        <v>181</v>
      </c>
      <c r="C185" s="81" t="s">
        <v>504</v>
      </c>
      <c r="D185" s="81" t="s">
        <v>514</v>
      </c>
      <c r="E185" s="81" t="s">
        <v>62</v>
      </c>
      <c r="F185" s="81">
        <v>1</v>
      </c>
      <c r="G185" s="81">
        <v>3</v>
      </c>
      <c r="H185" s="81">
        <v>40</v>
      </c>
      <c r="I185" s="81">
        <v>120</v>
      </c>
    </row>
    <row r="186" spans="1:9">
      <c r="A186" s="81" t="s">
        <v>490</v>
      </c>
      <c r="B186" s="81" t="s">
        <v>181</v>
      </c>
      <c r="C186" s="81" t="s">
        <v>491</v>
      </c>
      <c r="D186" s="81" t="s">
        <v>515</v>
      </c>
      <c r="E186" s="81" t="s">
        <v>28</v>
      </c>
      <c r="F186" s="81">
        <v>1</v>
      </c>
      <c r="G186" s="81">
        <v>3</v>
      </c>
      <c r="H186" s="81">
        <v>40</v>
      </c>
      <c r="I186" s="81">
        <v>120</v>
      </c>
    </row>
    <row r="187" spans="1:9">
      <c r="A187" s="81" t="s">
        <v>493</v>
      </c>
      <c r="B187" s="81" t="s">
        <v>181</v>
      </c>
      <c r="C187" s="81" t="s">
        <v>494</v>
      </c>
      <c r="D187" s="81" t="s">
        <v>515</v>
      </c>
      <c r="E187" s="81" t="s">
        <v>31</v>
      </c>
      <c r="F187" s="81">
        <v>1</v>
      </c>
      <c r="G187" s="81">
        <v>3</v>
      </c>
      <c r="H187" s="81">
        <v>40</v>
      </c>
      <c r="I187" s="81">
        <v>120</v>
      </c>
    </row>
    <row r="188" spans="1:9">
      <c r="A188" s="81" t="s">
        <v>495</v>
      </c>
      <c r="B188" s="81" t="s">
        <v>181</v>
      </c>
      <c r="C188" s="81" t="s">
        <v>496</v>
      </c>
      <c r="D188" s="81" t="s">
        <v>515</v>
      </c>
      <c r="E188" s="81" t="s">
        <v>34</v>
      </c>
      <c r="F188" s="81">
        <v>1</v>
      </c>
      <c r="G188" s="81">
        <v>3</v>
      </c>
      <c r="H188" s="81">
        <v>40</v>
      </c>
      <c r="I188" s="81">
        <v>120</v>
      </c>
    </row>
    <row r="189" spans="1:9">
      <c r="A189" s="81" t="s">
        <v>497</v>
      </c>
      <c r="B189" s="81" t="s">
        <v>181</v>
      </c>
      <c r="C189" s="81" t="s">
        <v>498</v>
      </c>
      <c r="D189" s="81" t="s">
        <v>515</v>
      </c>
      <c r="E189" s="81" t="s">
        <v>32</v>
      </c>
      <c r="F189" s="81">
        <v>1</v>
      </c>
      <c r="G189" s="81">
        <v>3</v>
      </c>
      <c r="H189" s="81">
        <v>40</v>
      </c>
      <c r="I189" s="81">
        <v>120</v>
      </c>
    </row>
    <row r="190" spans="1:9">
      <c r="A190" s="81" t="s">
        <v>499</v>
      </c>
      <c r="B190" s="81" t="s">
        <v>181</v>
      </c>
      <c r="C190" s="81" t="s">
        <v>500</v>
      </c>
      <c r="D190" s="81" t="s">
        <v>515</v>
      </c>
      <c r="E190" s="81" t="s">
        <v>32</v>
      </c>
      <c r="F190" s="81">
        <v>1</v>
      </c>
      <c r="G190" s="81">
        <v>3</v>
      </c>
      <c r="H190" s="81">
        <v>40</v>
      </c>
      <c r="I190" s="81">
        <v>120</v>
      </c>
    </row>
    <row r="191" spans="1:9">
      <c r="A191" s="81" t="s">
        <v>501</v>
      </c>
      <c r="B191" s="81" t="s">
        <v>181</v>
      </c>
      <c r="C191" s="81" t="s">
        <v>502</v>
      </c>
      <c r="D191" s="81" t="s">
        <v>515</v>
      </c>
      <c r="E191" s="81" t="s">
        <v>31</v>
      </c>
      <c r="F191" s="81">
        <v>1</v>
      </c>
      <c r="G191" s="81">
        <v>3</v>
      </c>
      <c r="H191" s="81">
        <v>40</v>
      </c>
      <c r="I191" s="81">
        <v>120</v>
      </c>
    </row>
    <row r="192" spans="1:9">
      <c r="A192" s="81" t="s">
        <v>503</v>
      </c>
      <c r="B192" s="81" t="s">
        <v>181</v>
      </c>
      <c r="C192" s="81" t="s">
        <v>504</v>
      </c>
      <c r="D192" s="81" t="s">
        <v>515</v>
      </c>
      <c r="E192" s="81" t="s">
        <v>33</v>
      </c>
      <c r="F192" s="81">
        <v>1</v>
      </c>
      <c r="G192" s="81">
        <v>3</v>
      </c>
      <c r="H192" s="81">
        <v>40</v>
      </c>
      <c r="I192" s="81">
        <v>120</v>
      </c>
    </row>
    <row r="193" spans="9:9">
      <c r="I193">
        <f>SUM(I4:I192)</f>
        <v>36505</v>
      </c>
    </row>
    <row r="194" spans="6:9">
      <c r="F194" s="5">
        <f>I193</f>
        <v>36505</v>
      </c>
      <c r="G194" s="5"/>
      <c r="H194" s="5"/>
      <c r="I194" s="5"/>
    </row>
    <row r="195" spans="1:1">
      <c r="A195" t="s">
        <v>516</v>
      </c>
    </row>
  </sheetData>
  <mergeCells count="4">
    <mergeCell ref="A2:I2"/>
    <mergeCell ref="K68:L68"/>
    <mergeCell ref="F194:I194"/>
    <mergeCell ref="K1:L2"/>
  </mergeCells>
  <pageMargins left="0.75" right="0.75" top="1" bottom="1" header="0.5" footer="0.5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59"/>
  <sheetViews>
    <sheetView topLeftCell="A7" workbookViewId="0">
      <selection activeCell="J26" sqref="J26"/>
    </sheetView>
  </sheetViews>
  <sheetFormatPr defaultColWidth="9" defaultRowHeight="13.5"/>
  <cols>
    <col min="5" max="5" width="25.75" customWidth="1"/>
    <col min="8" max="8" width="5.375" customWidth="1"/>
    <col min="9" max="9" width="5" customWidth="1"/>
    <col min="10" max="10" width="6.75" customWidth="1"/>
    <col min="11" max="11" width="6.625" customWidth="1"/>
    <col min="12" max="13" width="6.375" customWidth="1"/>
    <col min="14" max="14" width="6" customWidth="1"/>
    <col min="15" max="15" width="7.5" customWidth="1"/>
    <col min="16" max="16" width="8.125" customWidth="1"/>
    <col min="17" max="17" width="6.5" customWidth="1"/>
    <col min="18" max="18" width="7.5" customWidth="1"/>
    <col min="19" max="19" width="7.875" customWidth="1"/>
    <col min="20" max="20" width="8.125" customWidth="1"/>
    <col min="21" max="21" width="4.25" customWidth="1"/>
  </cols>
  <sheetData>
    <row r="1" ht="14.25" spans="1:21">
      <c r="A1" s="84"/>
      <c r="B1" s="84" t="s">
        <v>517</v>
      </c>
      <c r="C1" s="85"/>
      <c r="D1" s="85"/>
      <c r="E1" s="85"/>
      <c r="F1" s="85"/>
      <c r="G1" s="85"/>
      <c r="I1" s="85"/>
      <c r="J1" s="84" t="s">
        <v>517</v>
      </c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</row>
    <row r="2" ht="14.25" spans="1:21">
      <c r="A2" s="86" t="s">
        <v>2</v>
      </c>
      <c r="B2" s="86" t="s">
        <v>3</v>
      </c>
      <c r="C2" s="87" t="s">
        <v>518</v>
      </c>
      <c r="D2" s="87" t="s">
        <v>6</v>
      </c>
      <c r="E2" s="87" t="s">
        <v>519</v>
      </c>
      <c r="F2" s="87" t="s">
        <v>520</v>
      </c>
      <c r="G2" s="85"/>
      <c r="I2" s="90" t="s">
        <v>2</v>
      </c>
      <c r="J2" s="87" t="s">
        <v>3</v>
      </c>
      <c r="K2" s="88">
        <v>44043</v>
      </c>
      <c r="L2" s="88">
        <v>44044</v>
      </c>
      <c r="M2" s="88">
        <v>44045</v>
      </c>
      <c r="N2" s="88">
        <v>44046</v>
      </c>
      <c r="O2" s="88">
        <v>44047</v>
      </c>
      <c r="P2" s="88">
        <v>44157</v>
      </c>
      <c r="Q2" s="88">
        <v>44170</v>
      </c>
      <c r="R2" s="88">
        <v>44178</v>
      </c>
      <c r="S2" s="88">
        <v>44184</v>
      </c>
      <c r="T2" s="88">
        <v>44191</v>
      </c>
      <c r="U2" s="87" t="s">
        <v>105</v>
      </c>
    </row>
    <row r="3" ht="14.25" spans="1:21">
      <c r="A3" s="86">
        <v>1</v>
      </c>
      <c r="B3" s="87" t="s">
        <v>93</v>
      </c>
      <c r="C3" s="88">
        <v>43898</v>
      </c>
      <c r="D3" s="87">
        <v>30</v>
      </c>
      <c r="E3" s="87" t="s">
        <v>521</v>
      </c>
      <c r="F3" s="87" t="s">
        <v>36</v>
      </c>
      <c r="G3" s="85"/>
      <c r="I3" s="90">
        <v>1</v>
      </c>
      <c r="J3" s="87" t="s">
        <v>122</v>
      </c>
      <c r="K3" s="87">
        <v>30</v>
      </c>
      <c r="L3" s="87">
        <v>30</v>
      </c>
      <c r="M3" s="87">
        <v>30</v>
      </c>
      <c r="N3" s="87">
        <v>30</v>
      </c>
      <c r="O3" s="87">
        <v>30</v>
      </c>
      <c r="P3" s="87"/>
      <c r="Q3" s="87"/>
      <c r="R3" s="87"/>
      <c r="S3" s="87"/>
      <c r="T3" s="87"/>
      <c r="U3" s="90">
        <f>SUM(K3:T3)</f>
        <v>150</v>
      </c>
    </row>
    <row r="4" ht="14.25" spans="1:21">
      <c r="A4" s="86">
        <v>2</v>
      </c>
      <c r="B4" s="87" t="s">
        <v>93</v>
      </c>
      <c r="C4" s="88">
        <v>43916</v>
      </c>
      <c r="D4" s="87">
        <v>50</v>
      </c>
      <c r="E4" s="87" t="s">
        <v>522</v>
      </c>
      <c r="F4" s="87" t="s">
        <v>35</v>
      </c>
      <c r="G4" s="85"/>
      <c r="I4" s="90">
        <v>2</v>
      </c>
      <c r="J4" s="87" t="s">
        <v>14</v>
      </c>
      <c r="K4" s="87"/>
      <c r="L4" s="87"/>
      <c r="M4" s="87"/>
      <c r="N4" s="87"/>
      <c r="O4" s="87"/>
      <c r="P4" s="87">
        <v>30</v>
      </c>
      <c r="Q4" s="87">
        <v>30</v>
      </c>
      <c r="R4" s="87">
        <v>30</v>
      </c>
      <c r="S4" s="87">
        <v>30</v>
      </c>
      <c r="T4" s="87">
        <v>30</v>
      </c>
      <c r="U4" s="90">
        <f>SUM(K4:T4)</f>
        <v>150</v>
      </c>
    </row>
    <row r="5" ht="14.25" spans="1:21">
      <c r="A5" s="86">
        <v>3</v>
      </c>
      <c r="B5" s="87" t="s">
        <v>93</v>
      </c>
      <c r="C5" s="88">
        <v>43917</v>
      </c>
      <c r="D5" s="87">
        <v>50</v>
      </c>
      <c r="E5" s="87" t="s">
        <v>522</v>
      </c>
      <c r="F5" s="87" t="s">
        <v>35</v>
      </c>
      <c r="G5" s="85"/>
      <c r="I5" s="90">
        <v>3</v>
      </c>
      <c r="J5" s="87" t="s">
        <v>148</v>
      </c>
      <c r="K5" s="87"/>
      <c r="L5" s="87"/>
      <c r="M5" s="87"/>
      <c r="N5" s="87"/>
      <c r="O5" s="87"/>
      <c r="P5" s="87">
        <v>30</v>
      </c>
      <c r="Q5" s="87">
        <v>30</v>
      </c>
      <c r="R5" s="87">
        <v>30</v>
      </c>
      <c r="S5" s="87">
        <v>30</v>
      </c>
      <c r="T5" s="87">
        <v>30</v>
      </c>
      <c r="U5" s="90">
        <f>SUM(K5:T5)</f>
        <v>150</v>
      </c>
    </row>
    <row r="6" ht="14.25" spans="1:21">
      <c r="A6" s="86">
        <v>4</v>
      </c>
      <c r="B6" s="87" t="s">
        <v>93</v>
      </c>
      <c r="C6" s="88">
        <v>43928</v>
      </c>
      <c r="D6" s="87">
        <v>50</v>
      </c>
      <c r="E6" s="87" t="s">
        <v>523</v>
      </c>
      <c r="F6" s="87" t="s">
        <v>124</v>
      </c>
      <c r="G6" s="85"/>
      <c r="I6" s="90"/>
      <c r="J6" s="87" t="s">
        <v>105</v>
      </c>
      <c r="K6" s="87"/>
      <c r="L6" s="87"/>
      <c r="M6" s="87"/>
      <c r="N6" s="87"/>
      <c r="O6" s="87"/>
      <c r="P6" s="87"/>
      <c r="Q6" s="87"/>
      <c r="R6" s="87"/>
      <c r="S6" s="87"/>
      <c r="T6" s="87"/>
      <c r="U6" s="90">
        <f>SUM(U3:U5)</f>
        <v>450</v>
      </c>
    </row>
    <row r="7" ht="14.25" spans="1:21">
      <c r="A7" s="86">
        <v>5</v>
      </c>
      <c r="B7" s="87" t="s">
        <v>93</v>
      </c>
      <c r="C7" s="88">
        <v>43929</v>
      </c>
      <c r="D7" s="87">
        <v>50</v>
      </c>
      <c r="E7" s="87" t="s">
        <v>523</v>
      </c>
      <c r="F7" s="87" t="s">
        <v>124</v>
      </c>
      <c r="G7" s="85"/>
      <c r="I7" s="85"/>
      <c r="J7" s="85"/>
      <c r="K7" s="85"/>
      <c r="L7" s="85"/>
      <c r="M7" s="85"/>
      <c r="N7" s="85"/>
      <c r="O7" s="85"/>
      <c r="P7" s="85"/>
      <c r="Q7" s="85" t="s">
        <v>183</v>
      </c>
      <c r="R7" s="103">
        <f>U6</f>
        <v>450</v>
      </c>
      <c r="S7" s="103"/>
      <c r="T7" s="103"/>
      <c r="U7" s="85"/>
    </row>
    <row r="8" ht="14.25" spans="1:21">
      <c r="A8" s="86">
        <v>6</v>
      </c>
      <c r="B8" s="87" t="s">
        <v>93</v>
      </c>
      <c r="C8" s="87" t="s">
        <v>524</v>
      </c>
      <c r="D8" s="87">
        <v>30</v>
      </c>
      <c r="E8" s="87" t="s">
        <v>525</v>
      </c>
      <c r="F8" s="87" t="s">
        <v>37</v>
      </c>
      <c r="G8" s="85"/>
      <c r="I8" s="85" t="s">
        <v>526</v>
      </c>
      <c r="J8" s="101" t="s">
        <v>122</v>
      </c>
      <c r="K8" s="101" t="s">
        <v>527</v>
      </c>
      <c r="L8" s="85"/>
      <c r="M8" s="85"/>
      <c r="N8" s="85"/>
      <c r="O8" s="85"/>
      <c r="P8" s="85"/>
      <c r="Q8" s="85"/>
      <c r="R8" s="85"/>
      <c r="S8" s="85"/>
      <c r="T8" s="85"/>
      <c r="U8" s="85"/>
    </row>
    <row r="9" ht="14.25" spans="1:21">
      <c r="A9" s="86">
        <v>7</v>
      </c>
      <c r="B9" s="87" t="s">
        <v>93</v>
      </c>
      <c r="C9" s="87" t="s">
        <v>528</v>
      </c>
      <c r="D9" s="87">
        <v>30</v>
      </c>
      <c r="E9" s="87" t="s">
        <v>525</v>
      </c>
      <c r="F9" s="87" t="s">
        <v>37</v>
      </c>
      <c r="G9" s="85"/>
      <c r="I9" s="85"/>
      <c r="J9" s="101" t="s">
        <v>14</v>
      </c>
      <c r="K9" s="101" t="s">
        <v>529</v>
      </c>
      <c r="L9" s="85"/>
      <c r="M9" s="85"/>
      <c r="N9" s="85"/>
      <c r="O9" s="85"/>
      <c r="P9" s="85"/>
      <c r="Q9" s="85"/>
      <c r="R9" s="85"/>
      <c r="S9" s="85"/>
      <c r="T9" s="85"/>
      <c r="U9" s="85"/>
    </row>
    <row r="10" ht="14.25" spans="1:21">
      <c r="A10" s="86">
        <v>8</v>
      </c>
      <c r="B10" s="87" t="s">
        <v>93</v>
      </c>
      <c r="C10" s="88">
        <v>44041</v>
      </c>
      <c r="D10" s="87">
        <v>60</v>
      </c>
      <c r="E10" s="87" t="s">
        <v>530</v>
      </c>
      <c r="F10" s="87" t="s">
        <v>124</v>
      </c>
      <c r="G10" s="85"/>
      <c r="I10" s="85"/>
      <c r="J10" s="101" t="s">
        <v>148</v>
      </c>
      <c r="K10" s="101" t="s">
        <v>529</v>
      </c>
      <c r="L10" s="85"/>
      <c r="M10" s="85"/>
      <c r="N10" s="85"/>
      <c r="O10" s="85"/>
      <c r="P10" s="85"/>
      <c r="Q10" s="85"/>
      <c r="R10" s="85"/>
      <c r="S10" s="85"/>
      <c r="T10" s="85"/>
      <c r="U10" s="85"/>
    </row>
    <row r="11" ht="14.25" spans="1:21">
      <c r="A11" s="86">
        <v>9</v>
      </c>
      <c r="B11" s="87" t="s">
        <v>93</v>
      </c>
      <c r="C11" s="88">
        <v>44042</v>
      </c>
      <c r="D11" s="87">
        <v>60</v>
      </c>
      <c r="E11" s="87" t="s">
        <v>530</v>
      </c>
      <c r="F11" s="87" t="s">
        <v>124</v>
      </c>
      <c r="G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</row>
    <row r="12" ht="16.5" spans="1:21">
      <c r="A12" s="86">
        <v>10</v>
      </c>
      <c r="B12" s="87" t="s">
        <v>93</v>
      </c>
      <c r="C12" s="88">
        <v>44043</v>
      </c>
      <c r="D12" s="87">
        <v>60</v>
      </c>
      <c r="E12" s="87" t="s">
        <v>530</v>
      </c>
      <c r="F12" s="87" t="s">
        <v>124</v>
      </c>
      <c r="G12" s="85"/>
      <c r="I12" s="85"/>
      <c r="J12" s="102" t="s">
        <v>531</v>
      </c>
      <c r="K12" s="102"/>
      <c r="L12" s="102"/>
      <c r="M12" s="102"/>
      <c r="N12" s="102"/>
      <c r="O12" s="102"/>
      <c r="P12" s="85"/>
      <c r="Q12" s="85"/>
      <c r="R12" s="85"/>
      <c r="S12" s="85"/>
      <c r="T12" s="85"/>
      <c r="U12" s="85"/>
    </row>
    <row r="13" ht="14.25" spans="1:7">
      <c r="A13" s="86">
        <v>11</v>
      </c>
      <c r="B13" s="87" t="s">
        <v>93</v>
      </c>
      <c r="C13" s="88">
        <v>44044</v>
      </c>
      <c r="D13" s="87">
        <v>60</v>
      </c>
      <c r="E13" s="87" t="s">
        <v>530</v>
      </c>
      <c r="F13" s="87" t="s">
        <v>124</v>
      </c>
      <c r="G13" s="85"/>
    </row>
    <row r="14" ht="14.25" spans="1:7">
      <c r="A14" s="86">
        <v>12</v>
      </c>
      <c r="B14" s="87" t="s">
        <v>63</v>
      </c>
      <c r="C14" s="88">
        <v>44041</v>
      </c>
      <c r="D14" s="87">
        <v>60</v>
      </c>
      <c r="E14" s="87" t="s">
        <v>530</v>
      </c>
      <c r="F14" s="87" t="s">
        <v>124</v>
      </c>
      <c r="G14" s="85"/>
    </row>
    <row r="15" ht="14.25" spans="1:7">
      <c r="A15" s="86">
        <v>13</v>
      </c>
      <c r="B15" s="87" t="s">
        <v>63</v>
      </c>
      <c r="C15" s="88">
        <v>44042</v>
      </c>
      <c r="D15" s="87">
        <v>60</v>
      </c>
      <c r="E15" s="87" t="s">
        <v>530</v>
      </c>
      <c r="F15" s="87" t="s">
        <v>124</v>
      </c>
      <c r="G15" s="85"/>
    </row>
    <row r="16" ht="14.25" spans="1:7">
      <c r="A16" s="86">
        <v>14</v>
      </c>
      <c r="B16" s="87" t="s">
        <v>63</v>
      </c>
      <c r="C16" s="88">
        <v>44043</v>
      </c>
      <c r="D16" s="87">
        <v>60</v>
      </c>
      <c r="E16" s="87" t="s">
        <v>530</v>
      </c>
      <c r="F16" s="87" t="s">
        <v>124</v>
      </c>
      <c r="G16" s="85"/>
    </row>
    <row r="17" ht="14.25" spans="1:7">
      <c r="A17" s="86">
        <v>15</v>
      </c>
      <c r="B17" s="87" t="s">
        <v>63</v>
      </c>
      <c r="C17" s="88">
        <v>44044</v>
      </c>
      <c r="D17" s="87">
        <v>60</v>
      </c>
      <c r="E17" s="87" t="s">
        <v>530</v>
      </c>
      <c r="F17" s="87" t="s">
        <v>124</v>
      </c>
      <c r="G17" s="85"/>
    </row>
    <row r="18" ht="14.25" spans="1:7">
      <c r="A18" s="86">
        <v>16</v>
      </c>
      <c r="B18" s="87" t="s">
        <v>93</v>
      </c>
      <c r="C18" s="88" t="s">
        <v>532</v>
      </c>
      <c r="D18" s="87">
        <v>200</v>
      </c>
      <c r="E18" s="87" t="s">
        <v>533</v>
      </c>
      <c r="F18" s="87" t="s">
        <v>35</v>
      </c>
      <c r="G18" s="85"/>
    </row>
    <row r="19" ht="14.25" spans="1:7">
      <c r="A19" s="86">
        <v>17</v>
      </c>
      <c r="B19" s="87" t="s">
        <v>148</v>
      </c>
      <c r="C19" s="88" t="s">
        <v>534</v>
      </c>
      <c r="D19" s="87">
        <v>200</v>
      </c>
      <c r="E19" s="87" t="s">
        <v>533</v>
      </c>
      <c r="F19" s="87" t="s">
        <v>35</v>
      </c>
      <c r="G19" s="85"/>
    </row>
    <row r="20" ht="14.25" spans="1:7">
      <c r="A20" s="86">
        <v>18</v>
      </c>
      <c r="B20" s="87" t="s">
        <v>93</v>
      </c>
      <c r="C20" s="88">
        <v>44045</v>
      </c>
      <c r="D20" s="87">
        <v>30</v>
      </c>
      <c r="E20" s="87" t="s">
        <v>535</v>
      </c>
      <c r="F20" s="87" t="s">
        <v>35</v>
      </c>
      <c r="G20" s="85"/>
    </row>
    <row r="21" ht="14.25" spans="1:7">
      <c r="A21" s="86">
        <v>19</v>
      </c>
      <c r="B21" s="87" t="s">
        <v>93</v>
      </c>
      <c r="C21" s="88">
        <v>44045</v>
      </c>
      <c r="D21" s="87">
        <v>30</v>
      </c>
      <c r="E21" s="87" t="s">
        <v>525</v>
      </c>
      <c r="F21" s="87" t="s">
        <v>37</v>
      </c>
      <c r="G21" s="85"/>
    </row>
    <row r="22" ht="14.25" spans="1:7">
      <c r="A22" s="86">
        <v>20</v>
      </c>
      <c r="B22" s="87" t="s">
        <v>93</v>
      </c>
      <c r="C22" s="88">
        <v>44046</v>
      </c>
      <c r="D22" s="87">
        <v>30</v>
      </c>
      <c r="E22" s="87" t="s">
        <v>525</v>
      </c>
      <c r="F22" s="87" t="s">
        <v>37</v>
      </c>
      <c r="G22" s="85"/>
    </row>
    <row r="23" ht="14.25" spans="1:7">
      <c r="A23" s="86">
        <v>21</v>
      </c>
      <c r="B23" s="87" t="s">
        <v>93</v>
      </c>
      <c r="C23" s="88">
        <v>44048</v>
      </c>
      <c r="D23" s="87">
        <v>30</v>
      </c>
      <c r="E23" s="87" t="s">
        <v>536</v>
      </c>
      <c r="F23" s="87" t="s">
        <v>124</v>
      </c>
      <c r="G23" s="85"/>
    </row>
    <row r="24" ht="14.25" spans="1:7">
      <c r="A24" s="86">
        <v>22</v>
      </c>
      <c r="B24" s="87" t="s">
        <v>93</v>
      </c>
      <c r="C24" s="88">
        <v>44069</v>
      </c>
      <c r="D24" s="87">
        <v>50</v>
      </c>
      <c r="E24" s="87" t="s">
        <v>537</v>
      </c>
      <c r="F24" s="87" t="s">
        <v>35</v>
      </c>
      <c r="G24" s="85"/>
    </row>
    <row r="25" ht="14.25" spans="1:7">
      <c r="A25" s="86">
        <v>23</v>
      </c>
      <c r="B25" s="87" t="s">
        <v>93</v>
      </c>
      <c r="C25" s="88">
        <v>44070</v>
      </c>
      <c r="D25" s="87">
        <v>50</v>
      </c>
      <c r="E25" s="87" t="s">
        <v>537</v>
      </c>
      <c r="F25" s="87" t="s">
        <v>35</v>
      </c>
      <c r="G25" s="85"/>
    </row>
    <row r="26" ht="14.25" spans="1:7">
      <c r="A26" s="89"/>
      <c r="B26" s="89" t="s">
        <v>105</v>
      </c>
      <c r="C26" s="90"/>
      <c r="D26" s="90">
        <f>SUM(D3:D25)</f>
        <v>1390</v>
      </c>
      <c r="E26" s="90"/>
      <c r="F26" s="90"/>
      <c r="G26" s="85"/>
    </row>
    <row r="27" ht="14.25" spans="1:7">
      <c r="A27" s="84"/>
      <c r="B27" s="84"/>
      <c r="C27" s="85" t="s">
        <v>183</v>
      </c>
      <c r="D27" s="91">
        <f>D26</f>
        <v>1390</v>
      </c>
      <c r="E27" s="91"/>
      <c r="F27" s="85"/>
      <c r="G27" s="85"/>
    </row>
    <row r="28" ht="14.25" spans="1:7">
      <c r="A28" s="84"/>
      <c r="B28" s="84"/>
      <c r="C28" s="85"/>
      <c r="D28" s="85"/>
      <c r="E28" s="85"/>
      <c r="F28" s="85"/>
      <c r="G28" s="85"/>
    </row>
    <row r="29" ht="16.5" spans="1:7">
      <c r="A29" s="84"/>
      <c r="B29" s="83" t="s">
        <v>168</v>
      </c>
      <c r="C29" s="83"/>
      <c r="D29" s="83"/>
      <c r="E29" s="83"/>
      <c r="F29" s="83"/>
      <c r="G29" s="83"/>
    </row>
    <row r="30" hidden="1"/>
    <row r="31" ht="14.25" hidden="1" spans="1:4">
      <c r="A31" s="90">
        <v>1</v>
      </c>
      <c r="B31" s="87" t="s">
        <v>122</v>
      </c>
      <c r="D31">
        <v>150</v>
      </c>
    </row>
    <row r="32" ht="14.25" hidden="1" spans="1:4">
      <c r="A32" s="90">
        <v>2</v>
      </c>
      <c r="B32" s="87" t="s">
        <v>14</v>
      </c>
      <c r="D32">
        <v>150</v>
      </c>
    </row>
    <row r="33" ht="14.25" hidden="1" spans="1:4">
      <c r="A33" s="90">
        <v>3</v>
      </c>
      <c r="B33" s="87" t="s">
        <v>148</v>
      </c>
      <c r="D33">
        <v>150</v>
      </c>
    </row>
    <row r="34" ht="14.25" hidden="1" spans="2:4">
      <c r="B34" s="92" t="s">
        <v>122</v>
      </c>
      <c r="D34">
        <v>180</v>
      </c>
    </row>
    <row r="35" ht="14.25" hidden="1" spans="2:4">
      <c r="B35" s="92" t="s">
        <v>98</v>
      </c>
      <c r="D35">
        <v>180</v>
      </c>
    </row>
    <row r="36" hidden="1" spans="4:4">
      <c r="D36">
        <f>SUM(D31:D35)</f>
        <v>810</v>
      </c>
    </row>
    <row r="37" ht="14.25" hidden="1" spans="1:11">
      <c r="A37" s="93"/>
      <c r="B37" s="94"/>
      <c r="C37" s="94"/>
      <c r="D37" s="94"/>
      <c r="E37" s="94"/>
      <c r="F37" s="94"/>
      <c r="G37" s="94"/>
      <c r="H37" s="95"/>
      <c r="I37" s="95"/>
      <c r="J37" s="95"/>
      <c r="K37" s="95"/>
    </row>
    <row r="38" ht="14.25" hidden="1" spans="1:11">
      <c r="A38" s="93"/>
      <c r="B38" s="94"/>
      <c r="C38" s="94"/>
      <c r="D38" s="94"/>
      <c r="E38" s="94"/>
      <c r="F38" s="94"/>
      <c r="G38" s="94"/>
      <c r="H38" s="95"/>
      <c r="I38" s="95"/>
      <c r="J38" s="95"/>
      <c r="K38" s="95"/>
    </row>
    <row r="39" ht="22.5" spans="1:11">
      <c r="A39" s="92" t="s">
        <v>98</v>
      </c>
      <c r="B39" s="96"/>
      <c r="C39" s="96"/>
      <c r="D39" s="96"/>
      <c r="E39" s="96"/>
      <c r="F39" s="97"/>
      <c r="G39" s="97"/>
      <c r="H39" s="95"/>
      <c r="I39" s="95"/>
      <c r="J39" s="95"/>
      <c r="K39" s="95"/>
    </row>
    <row r="40" ht="14.25" spans="1:11">
      <c r="A40" s="98" t="s">
        <v>538</v>
      </c>
      <c r="B40" s="92"/>
      <c r="C40" s="92"/>
      <c r="D40" s="92" t="s">
        <v>4</v>
      </c>
      <c r="E40" s="92"/>
      <c r="F40" s="99"/>
      <c r="G40" s="95"/>
      <c r="H40" s="95"/>
      <c r="I40" s="95"/>
      <c r="J40" s="95"/>
      <c r="K40" s="95"/>
    </row>
    <row r="41" ht="14.25" spans="1:11">
      <c r="A41" s="98" t="s">
        <v>539</v>
      </c>
      <c r="B41" s="92"/>
      <c r="C41" s="92"/>
      <c r="D41" s="92" t="s">
        <v>540</v>
      </c>
      <c r="E41" s="92"/>
      <c r="F41" s="99"/>
      <c r="G41" s="95"/>
      <c r="H41" s="95"/>
      <c r="I41" s="95"/>
      <c r="J41" s="95"/>
      <c r="K41" s="95"/>
    </row>
    <row r="42" ht="14.25" spans="1:11">
      <c r="A42" s="98" t="s">
        <v>541</v>
      </c>
      <c r="B42" s="92"/>
      <c r="C42" s="92"/>
      <c r="D42" s="92" t="s">
        <v>540</v>
      </c>
      <c r="E42" s="92"/>
      <c r="F42" s="99"/>
      <c r="G42" s="95"/>
      <c r="H42" s="95"/>
      <c r="I42" s="95"/>
      <c r="J42" s="95"/>
      <c r="K42" s="95"/>
    </row>
    <row r="43" ht="14.25" spans="1:11">
      <c r="A43" s="92" t="s">
        <v>542</v>
      </c>
      <c r="B43" s="92"/>
      <c r="C43" s="92"/>
      <c r="D43" s="92" t="s">
        <v>540</v>
      </c>
      <c r="E43" s="92"/>
      <c r="F43" s="95"/>
      <c r="G43" s="95"/>
      <c r="H43" s="95"/>
      <c r="I43" s="95"/>
      <c r="J43" s="95"/>
      <c r="K43" s="95"/>
    </row>
    <row r="44" ht="14.25" spans="1:11">
      <c r="A44" s="92" t="s">
        <v>543</v>
      </c>
      <c r="B44" s="92"/>
      <c r="C44" s="92"/>
      <c r="D44" s="92" t="s">
        <v>540</v>
      </c>
      <c r="E44" s="92"/>
      <c r="F44" s="95"/>
      <c r="G44" s="95"/>
      <c r="H44" s="95"/>
      <c r="I44" s="95"/>
      <c r="J44" s="95"/>
      <c r="K44" s="95"/>
    </row>
    <row r="45" ht="14.25" spans="1:11">
      <c r="A45" s="92" t="s">
        <v>544</v>
      </c>
      <c r="B45" s="92"/>
      <c r="C45" s="92"/>
      <c r="D45" s="92" t="s">
        <v>540</v>
      </c>
      <c r="E45" s="92"/>
      <c r="F45" s="95"/>
      <c r="G45" s="99"/>
      <c r="H45" s="95"/>
      <c r="I45" s="95"/>
      <c r="J45" s="95"/>
      <c r="K45" s="95"/>
    </row>
    <row r="46" ht="14.25" spans="1:11">
      <c r="A46" s="92" t="s">
        <v>545</v>
      </c>
      <c r="B46" s="92"/>
      <c r="C46" s="92"/>
      <c r="D46" s="92" t="s">
        <v>540</v>
      </c>
      <c r="E46" s="92"/>
      <c r="F46" s="95"/>
      <c r="G46" s="99"/>
      <c r="H46" s="95"/>
      <c r="I46" s="95"/>
      <c r="J46" s="95"/>
      <c r="K46" s="95"/>
    </row>
    <row r="47" ht="14.25" spans="1:11">
      <c r="A47" s="92" t="s">
        <v>122</v>
      </c>
      <c r="B47" s="92"/>
      <c r="C47" s="92"/>
      <c r="D47" s="92"/>
      <c r="E47" s="92"/>
      <c r="F47" s="95"/>
      <c r="G47" s="95"/>
      <c r="H47" s="95"/>
      <c r="I47" s="95"/>
      <c r="J47" s="95"/>
      <c r="K47" s="95"/>
    </row>
    <row r="48" ht="14.25" spans="1:11">
      <c r="A48" s="98" t="s">
        <v>538</v>
      </c>
      <c r="B48" s="92"/>
      <c r="C48" s="92"/>
      <c r="D48" s="92" t="s">
        <v>4</v>
      </c>
      <c r="E48" s="92"/>
      <c r="F48" s="95"/>
      <c r="G48" s="95"/>
      <c r="H48" s="95"/>
      <c r="I48" s="95"/>
      <c r="J48" s="95"/>
      <c r="K48" s="95"/>
    </row>
    <row r="49" ht="14.25" spans="1:11">
      <c r="A49" s="98" t="s">
        <v>539</v>
      </c>
      <c r="B49" s="92"/>
      <c r="C49" s="92"/>
      <c r="D49" s="92" t="s">
        <v>540</v>
      </c>
      <c r="E49" s="92"/>
      <c r="F49" s="95"/>
      <c r="G49" s="95"/>
      <c r="H49" s="95"/>
      <c r="I49" s="95"/>
      <c r="J49" s="95"/>
      <c r="K49" s="95"/>
    </row>
    <row r="50" ht="14.25" spans="1:11">
      <c r="A50" s="98" t="s">
        <v>541</v>
      </c>
      <c r="B50" s="92"/>
      <c r="C50" s="92"/>
      <c r="D50" s="92" t="s">
        <v>540</v>
      </c>
      <c r="E50" s="92"/>
      <c r="F50" s="95"/>
      <c r="G50" s="95"/>
      <c r="H50" s="95"/>
      <c r="I50" s="95"/>
      <c r="J50" s="95"/>
      <c r="K50" s="95"/>
    </row>
    <row r="51" ht="14.25" spans="1:11">
      <c r="A51" s="92" t="s">
        <v>542</v>
      </c>
      <c r="B51" s="92"/>
      <c r="C51" s="92"/>
      <c r="D51" s="92" t="s">
        <v>540</v>
      </c>
      <c r="E51" s="92"/>
      <c r="F51" s="95"/>
      <c r="G51" s="95"/>
      <c r="H51" s="95"/>
      <c r="I51" s="95"/>
      <c r="J51" s="95"/>
      <c r="K51" s="95"/>
    </row>
    <row r="52" ht="14.25" spans="1:11">
      <c r="A52" s="92" t="s">
        <v>543</v>
      </c>
      <c r="B52" s="92"/>
      <c r="C52" s="92"/>
      <c r="D52" s="92" t="s">
        <v>540</v>
      </c>
      <c r="E52" s="92"/>
      <c r="F52" s="95"/>
      <c r="G52" s="95"/>
      <c r="H52" s="95"/>
      <c r="I52" s="95"/>
      <c r="J52" s="95"/>
      <c r="K52" s="95"/>
    </row>
    <row r="53" ht="14.25" spans="1:11">
      <c r="A53" s="92" t="s">
        <v>544</v>
      </c>
      <c r="B53" s="92"/>
      <c r="C53" s="92"/>
      <c r="D53" s="92" t="s">
        <v>540</v>
      </c>
      <c r="E53" s="92"/>
      <c r="F53" s="95"/>
      <c r="G53" s="95"/>
      <c r="H53" s="95"/>
      <c r="I53" s="95"/>
      <c r="J53" s="95"/>
      <c r="K53" s="95"/>
    </row>
    <row r="54" ht="14.25" spans="1:11">
      <c r="A54" s="92" t="s">
        <v>545</v>
      </c>
      <c r="B54" s="92"/>
      <c r="C54" s="92"/>
      <c r="D54" s="92" t="s">
        <v>540</v>
      </c>
      <c r="E54" s="92"/>
      <c r="F54" s="95"/>
      <c r="G54" s="95"/>
      <c r="H54" s="95"/>
      <c r="I54" s="95"/>
      <c r="J54" s="95"/>
      <c r="K54" s="95"/>
    </row>
    <row r="55" ht="14.25" spans="1:11">
      <c r="A55" s="92"/>
      <c r="B55" s="92"/>
      <c r="C55" s="92"/>
      <c r="D55" s="92"/>
      <c r="E55" s="92"/>
      <c r="F55" s="95"/>
      <c r="G55" s="95"/>
      <c r="H55" s="95"/>
      <c r="I55" s="95"/>
      <c r="J55" s="95"/>
      <c r="K55" s="95"/>
    </row>
    <row r="56" ht="14.25" spans="1:11">
      <c r="A56" s="92"/>
      <c r="B56" s="92"/>
      <c r="C56" s="92"/>
      <c r="D56" s="92" t="s">
        <v>546</v>
      </c>
      <c r="E56" s="92"/>
      <c r="F56" s="95"/>
      <c r="G56" s="95"/>
      <c r="H56" s="95"/>
      <c r="I56" s="95"/>
      <c r="J56" s="95"/>
      <c r="K56" s="95"/>
    </row>
    <row r="57" ht="14.25" spans="1:11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</row>
    <row r="58" ht="14.25" spans="1:11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</row>
    <row r="59" ht="14.25" spans="1:11">
      <c r="A59" s="95"/>
      <c r="B59" s="24" t="s">
        <v>547</v>
      </c>
      <c r="C59" s="100"/>
      <c r="D59" s="24"/>
      <c r="E59" s="24"/>
      <c r="F59" s="24"/>
      <c r="G59" s="24"/>
      <c r="H59" s="24"/>
      <c r="I59" s="24"/>
      <c r="J59" s="24"/>
      <c r="K59" s="24"/>
    </row>
  </sheetData>
  <mergeCells count="5">
    <mergeCell ref="R7:T7"/>
    <mergeCell ref="J12:O12"/>
    <mergeCell ref="D27:E27"/>
    <mergeCell ref="B59:K59"/>
    <mergeCell ref="B37:G38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opLeftCell="A22" workbookViewId="0">
      <selection activeCell="G31" sqref="G31"/>
    </sheetView>
  </sheetViews>
  <sheetFormatPr defaultColWidth="9" defaultRowHeight="13.5" outlineLevelCol="6"/>
  <cols>
    <col min="3" max="3" width="21.25" customWidth="1"/>
    <col min="4" max="4" width="17.875" customWidth="1"/>
    <col min="5" max="5" width="17.5" customWidth="1"/>
    <col min="6" max="6" width="19" customWidth="1"/>
  </cols>
  <sheetData>
    <row r="1" ht="15" spans="1:7">
      <c r="A1" s="310" t="s">
        <v>161</v>
      </c>
      <c r="B1" s="310"/>
      <c r="C1" s="310"/>
      <c r="D1" s="311"/>
      <c r="E1" s="311"/>
      <c r="F1" s="311"/>
      <c r="G1" s="311"/>
    </row>
    <row r="2" spans="1:7">
      <c r="A2" s="312" t="s">
        <v>2</v>
      </c>
      <c r="B2" s="313" t="s">
        <v>3</v>
      </c>
      <c r="C2" s="313" t="s">
        <v>162</v>
      </c>
      <c r="D2" s="313" t="s">
        <v>163</v>
      </c>
      <c r="E2" s="313" t="s">
        <v>164</v>
      </c>
      <c r="F2" s="314" t="s">
        <v>165</v>
      </c>
      <c r="G2" s="315" t="s">
        <v>39</v>
      </c>
    </row>
    <row r="3" ht="14.25" spans="1:7">
      <c r="A3" s="89">
        <v>1</v>
      </c>
      <c r="B3" s="86" t="s">
        <v>37</v>
      </c>
      <c r="C3" s="89">
        <v>0</v>
      </c>
      <c r="D3" s="89">
        <v>50</v>
      </c>
      <c r="E3" s="89">
        <v>0</v>
      </c>
      <c r="F3" s="89"/>
      <c r="G3" s="89">
        <f t="shared" ref="G3:G31" si="0">SUM(C3:F3)</f>
        <v>50</v>
      </c>
    </row>
    <row r="4" ht="14.25" spans="1:7">
      <c r="A4" s="89">
        <v>2</v>
      </c>
      <c r="B4" s="86" t="s">
        <v>36</v>
      </c>
      <c r="C4" s="89">
        <v>0</v>
      </c>
      <c r="D4" s="89">
        <v>50</v>
      </c>
      <c r="E4" s="89">
        <v>0</v>
      </c>
      <c r="F4" s="89"/>
      <c r="G4" s="89">
        <f t="shared" si="0"/>
        <v>50</v>
      </c>
    </row>
    <row r="5" ht="14.25" spans="1:7">
      <c r="A5" s="89">
        <v>3</v>
      </c>
      <c r="B5" s="86" t="s">
        <v>63</v>
      </c>
      <c r="C5" s="89">
        <v>30</v>
      </c>
      <c r="D5" s="89">
        <v>50</v>
      </c>
      <c r="E5" s="89">
        <v>30</v>
      </c>
      <c r="F5" s="89">
        <v>200</v>
      </c>
      <c r="G5" s="89">
        <f t="shared" si="0"/>
        <v>310</v>
      </c>
    </row>
    <row r="6" ht="14.25" spans="1:7">
      <c r="A6" s="89">
        <v>4</v>
      </c>
      <c r="B6" s="86" t="s">
        <v>112</v>
      </c>
      <c r="C6" s="89">
        <v>30</v>
      </c>
      <c r="D6" s="89">
        <v>50</v>
      </c>
      <c r="E6" s="89">
        <v>30</v>
      </c>
      <c r="F6" s="89">
        <v>200</v>
      </c>
      <c r="G6" s="89">
        <f t="shared" si="0"/>
        <v>310</v>
      </c>
    </row>
    <row r="7" ht="14.25" spans="1:7">
      <c r="A7" s="89">
        <v>5</v>
      </c>
      <c r="B7" s="86" t="s">
        <v>35</v>
      </c>
      <c r="C7" s="89">
        <v>30</v>
      </c>
      <c r="D7" s="89">
        <v>50</v>
      </c>
      <c r="E7" s="89">
        <v>30</v>
      </c>
      <c r="F7" s="89"/>
      <c r="G7" s="89">
        <f t="shared" si="0"/>
        <v>110</v>
      </c>
    </row>
    <row r="8" ht="14.25" spans="1:7">
      <c r="A8" s="89">
        <v>6</v>
      </c>
      <c r="B8" s="86" t="s">
        <v>85</v>
      </c>
      <c r="C8" s="89">
        <v>30</v>
      </c>
      <c r="D8" s="89">
        <v>50</v>
      </c>
      <c r="E8" s="89">
        <v>30</v>
      </c>
      <c r="F8" s="89"/>
      <c r="G8" s="89">
        <f t="shared" si="0"/>
        <v>110</v>
      </c>
    </row>
    <row r="9" ht="14.25" spans="1:7">
      <c r="A9" s="89">
        <v>7</v>
      </c>
      <c r="B9" s="86" t="s">
        <v>94</v>
      </c>
      <c r="C9" s="89">
        <v>30</v>
      </c>
      <c r="D9" s="89">
        <v>50</v>
      </c>
      <c r="E9" s="89">
        <v>30</v>
      </c>
      <c r="F9" s="89"/>
      <c r="G9" s="89">
        <f t="shared" si="0"/>
        <v>110</v>
      </c>
    </row>
    <row r="10" ht="14.25" spans="1:7">
      <c r="A10" s="89">
        <v>8</v>
      </c>
      <c r="B10" s="86" t="s">
        <v>74</v>
      </c>
      <c r="C10" s="89">
        <v>30</v>
      </c>
      <c r="D10" s="89">
        <v>50</v>
      </c>
      <c r="E10" s="89">
        <v>30</v>
      </c>
      <c r="F10" s="89"/>
      <c r="G10" s="89">
        <f t="shared" si="0"/>
        <v>110</v>
      </c>
    </row>
    <row r="11" ht="14.25" spans="1:7">
      <c r="A11" s="89">
        <v>9</v>
      </c>
      <c r="B11" s="86" t="s">
        <v>90</v>
      </c>
      <c r="C11" s="89">
        <v>30</v>
      </c>
      <c r="D11" s="89">
        <v>50</v>
      </c>
      <c r="E11" s="89">
        <v>30</v>
      </c>
      <c r="F11" s="89"/>
      <c r="G11" s="89">
        <f t="shared" si="0"/>
        <v>110</v>
      </c>
    </row>
    <row r="12" ht="14.25" spans="1:7">
      <c r="A12" s="89">
        <v>10</v>
      </c>
      <c r="B12" s="86" t="s">
        <v>92</v>
      </c>
      <c r="C12" s="89">
        <v>30</v>
      </c>
      <c r="D12" s="89">
        <v>50</v>
      </c>
      <c r="E12" s="89">
        <v>30</v>
      </c>
      <c r="F12" s="89"/>
      <c r="G12" s="89">
        <f t="shared" si="0"/>
        <v>110</v>
      </c>
    </row>
    <row r="13" ht="14.25" spans="1:7">
      <c r="A13" s="89">
        <v>11</v>
      </c>
      <c r="B13" s="86" t="s">
        <v>89</v>
      </c>
      <c r="C13" s="89">
        <v>30</v>
      </c>
      <c r="D13" s="89">
        <v>50</v>
      </c>
      <c r="E13" s="89">
        <v>30</v>
      </c>
      <c r="F13" s="89"/>
      <c r="G13" s="89">
        <f t="shared" si="0"/>
        <v>110</v>
      </c>
    </row>
    <row r="14" ht="14.25" spans="1:7">
      <c r="A14" s="89">
        <v>12</v>
      </c>
      <c r="B14" s="86" t="s">
        <v>121</v>
      </c>
      <c r="C14" s="89">
        <v>30</v>
      </c>
      <c r="D14" s="89">
        <v>50</v>
      </c>
      <c r="E14" s="89">
        <v>30</v>
      </c>
      <c r="F14" s="89"/>
      <c r="G14" s="89">
        <f t="shared" si="0"/>
        <v>110</v>
      </c>
    </row>
    <row r="15" ht="14.25" spans="1:7">
      <c r="A15" s="89">
        <v>13</v>
      </c>
      <c r="B15" s="86" t="s">
        <v>120</v>
      </c>
      <c r="C15" s="89">
        <v>30</v>
      </c>
      <c r="D15" s="89">
        <v>50</v>
      </c>
      <c r="E15" s="89">
        <v>30</v>
      </c>
      <c r="F15" s="89"/>
      <c r="G15" s="89">
        <f t="shared" si="0"/>
        <v>110</v>
      </c>
    </row>
    <row r="16" ht="14.25" spans="1:7">
      <c r="A16" s="89">
        <v>14</v>
      </c>
      <c r="B16" s="86" t="s">
        <v>14</v>
      </c>
      <c r="C16" s="89">
        <v>30</v>
      </c>
      <c r="D16" s="89">
        <v>50</v>
      </c>
      <c r="E16" s="89">
        <v>30</v>
      </c>
      <c r="F16" s="89"/>
      <c r="G16" s="89">
        <f t="shared" si="0"/>
        <v>110</v>
      </c>
    </row>
    <row r="17" ht="14.25" spans="1:7">
      <c r="A17" s="89">
        <v>15</v>
      </c>
      <c r="B17" s="86" t="s">
        <v>93</v>
      </c>
      <c r="C17" s="89">
        <v>30</v>
      </c>
      <c r="D17" s="89">
        <v>50</v>
      </c>
      <c r="E17" s="89">
        <v>30</v>
      </c>
      <c r="F17" s="89"/>
      <c r="G17" s="89">
        <f t="shared" si="0"/>
        <v>110</v>
      </c>
    </row>
    <row r="18" ht="14.25" spans="1:7">
      <c r="A18" s="89">
        <v>16</v>
      </c>
      <c r="B18" s="86" t="s">
        <v>15</v>
      </c>
      <c r="C18" s="89">
        <v>30</v>
      </c>
      <c r="D18" s="89">
        <v>50</v>
      </c>
      <c r="E18" s="89">
        <v>30</v>
      </c>
      <c r="F18" s="89"/>
      <c r="G18" s="89">
        <f t="shared" si="0"/>
        <v>110</v>
      </c>
    </row>
    <row r="19" ht="14.25" spans="1:7">
      <c r="A19" s="89">
        <v>17</v>
      </c>
      <c r="B19" s="86" t="s">
        <v>28</v>
      </c>
      <c r="C19" s="89">
        <v>30</v>
      </c>
      <c r="D19" s="89">
        <v>50</v>
      </c>
      <c r="E19" s="89">
        <v>30</v>
      </c>
      <c r="F19" s="89"/>
      <c r="G19" s="89">
        <f t="shared" si="0"/>
        <v>110</v>
      </c>
    </row>
    <row r="20" ht="14.25" spans="1:7">
      <c r="A20" s="89">
        <v>18</v>
      </c>
      <c r="B20" s="86" t="s">
        <v>18</v>
      </c>
      <c r="C20" s="89">
        <v>30</v>
      </c>
      <c r="D20" s="89">
        <v>50</v>
      </c>
      <c r="E20" s="89">
        <v>30</v>
      </c>
      <c r="F20" s="89"/>
      <c r="G20" s="89">
        <f t="shared" si="0"/>
        <v>110</v>
      </c>
    </row>
    <row r="21" ht="14.25" spans="1:7">
      <c r="A21" s="89">
        <v>19</v>
      </c>
      <c r="B21" s="86" t="s">
        <v>19</v>
      </c>
      <c r="C21" s="89">
        <v>30</v>
      </c>
      <c r="D21" s="89">
        <v>50</v>
      </c>
      <c r="E21" s="89">
        <v>30</v>
      </c>
      <c r="F21" s="89"/>
      <c r="G21" s="89">
        <f t="shared" si="0"/>
        <v>110</v>
      </c>
    </row>
    <row r="22" ht="14.25" spans="1:7">
      <c r="A22" s="89">
        <v>20</v>
      </c>
      <c r="B22" s="86" t="s">
        <v>11</v>
      </c>
      <c r="C22" s="89">
        <v>30</v>
      </c>
      <c r="D22" s="89">
        <v>50</v>
      </c>
      <c r="E22" s="89">
        <v>30</v>
      </c>
      <c r="F22" s="89"/>
      <c r="G22" s="89">
        <f t="shared" si="0"/>
        <v>110</v>
      </c>
    </row>
    <row r="23" ht="14.25" spans="1:7">
      <c r="A23" s="89">
        <v>21</v>
      </c>
      <c r="B23" s="86" t="s">
        <v>20</v>
      </c>
      <c r="C23" s="89">
        <v>30</v>
      </c>
      <c r="D23" s="89">
        <v>50</v>
      </c>
      <c r="E23" s="89">
        <v>30</v>
      </c>
      <c r="F23" s="89"/>
      <c r="G23" s="89">
        <f t="shared" si="0"/>
        <v>110</v>
      </c>
    </row>
    <row r="24" ht="14.25" spans="1:7">
      <c r="A24" s="89">
        <v>22</v>
      </c>
      <c r="B24" s="86" t="s">
        <v>22</v>
      </c>
      <c r="C24" s="89">
        <v>30</v>
      </c>
      <c r="D24" s="89">
        <v>50</v>
      </c>
      <c r="E24" s="89">
        <v>30</v>
      </c>
      <c r="F24" s="89"/>
      <c r="G24" s="89">
        <f t="shared" si="0"/>
        <v>110</v>
      </c>
    </row>
    <row r="25" ht="14.25" spans="1:7">
      <c r="A25" s="89">
        <v>23</v>
      </c>
      <c r="B25" s="86" t="s">
        <v>9</v>
      </c>
      <c r="C25" s="89">
        <v>30</v>
      </c>
      <c r="D25" s="89">
        <v>50</v>
      </c>
      <c r="E25" s="89">
        <v>30</v>
      </c>
      <c r="F25" s="89"/>
      <c r="G25" s="89">
        <f t="shared" si="0"/>
        <v>110</v>
      </c>
    </row>
    <row r="26" ht="14.25" spans="1:7">
      <c r="A26" s="89">
        <v>24</v>
      </c>
      <c r="B26" s="86" t="s">
        <v>23</v>
      </c>
      <c r="C26" s="89">
        <v>30</v>
      </c>
      <c r="D26" s="89">
        <v>50</v>
      </c>
      <c r="E26" s="89">
        <v>30</v>
      </c>
      <c r="F26" s="89"/>
      <c r="G26" s="89">
        <f t="shared" si="0"/>
        <v>110</v>
      </c>
    </row>
    <row r="27" ht="14.25" spans="1:7">
      <c r="A27" s="89">
        <v>25</v>
      </c>
      <c r="B27" s="86" t="s">
        <v>138</v>
      </c>
      <c r="C27" s="89">
        <v>30</v>
      </c>
      <c r="D27" s="89">
        <v>50</v>
      </c>
      <c r="E27" s="89">
        <v>30</v>
      </c>
      <c r="F27" s="89"/>
      <c r="G27" s="89">
        <f t="shared" si="0"/>
        <v>110</v>
      </c>
    </row>
    <row r="28" ht="14.25" spans="1:7">
      <c r="A28" s="89">
        <v>26</v>
      </c>
      <c r="B28" s="86" t="s">
        <v>114</v>
      </c>
      <c r="C28" s="89">
        <v>30</v>
      </c>
      <c r="D28" s="89">
        <v>50</v>
      </c>
      <c r="E28" s="89">
        <v>30</v>
      </c>
      <c r="F28" s="89"/>
      <c r="G28" s="89">
        <f t="shared" si="0"/>
        <v>110</v>
      </c>
    </row>
    <row r="29" ht="14.25" spans="1:7">
      <c r="A29" s="89">
        <v>27</v>
      </c>
      <c r="B29" s="86" t="s">
        <v>123</v>
      </c>
      <c r="C29" s="89">
        <v>30</v>
      </c>
      <c r="D29" s="89">
        <v>50</v>
      </c>
      <c r="E29" s="89">
        <v>30</v>
      </c>
      <c r="F29" s="89"/>
      <c r="G29" s="89">
        <f t="shared" si="0"/>
        <v>110</v>
      </c>
    </row>
    <row r="30" ht="14.25" spans="1:7">
      <c r="A30" s="89">
        <v>28</v>
      </c>
      <c r="B30" s="86" t="s">
        <v>101</v>
      </c>
      <c r="C30" s="89">
        <v>30</v>
      </c>
      <c r="D30" s="89">
        <v>50</v>
      </c>
      <c r="E30" s="89">
        <v>30</v>
      </c>
      <c r="F30" s="89"/>
      <c r="G30" s="89">
        <f t="shared" si="0"/>
        <v>110</v>
      </c>
    </row>
    <row r="31" ht="14.25" spans="1:7">
      <c r="A31" s="89">
        <v>29</v>
      </c>
      <c r="B31" s="86" t="s">
        <v>31</v>
      </c>
      <c r="C31" s="89">
        <v>30</v>
      </c>
      <c r="D31" s="89">
        <v>50</v>
      </c>
      <c r="E31" s="89">
        <v>30</v>
      </c>
      <c r="F31" s="89"/>
      <c r="G31" s="89">
        <f t="shared" si="0"/>
        <v>110</v>
      </c>
    </row>
    <row r="32" ht="14.25" spans="1:7">
      <c r="A32" s="89"/>
      <c r="B32" s="86"/>
      <c r="C32" s="89"/>
      <c r="D32" s="89"/>
      <c r="E32" s="89"/>
      <c r="F32" s="89"/>
      <c r="G32" s="89"/>
    </row>
    <row r="33" ht="14.25" spans="1:7">
      <c r="A33" s="89"/>
      <c r="B33" s="86"/>
      <c r="C33" s="89"/>
      <c r="D33" s="89"/>
      <c r="E33" s="89"/>
      <c r="F33" s="89"/>
      <c r="G33" s="89"/>
    </row>
    <row r="34" ht="14.25" spans="1:7">
      <c r="A34" s="89"/>
      <c r="B34" s="89"/>
      <c r="C34" s="89"/>
      <c r="D34" s="89"/>
      <c r="E34" s="90"/>
      <c r="F34" s="90"/>
      <c r="G34" s="89"/>
    </row>
    <row r="35" ht="14.25" spans="1:7">
      <c r="A35" s="89"/>
      <c r="B35" s="89"/>
      <c r="C35" s="90"/>
      <c r="D35" s="90"/>
      <c r="E35" s="90"/>
      <c r="F35" s="90"/>
      <c r="G35" s="90"/>
    </row>
    <row r="36" ht="14.25" spans="1:7">
      <c r="A36" s="89" t="s">
        <v>105</v>
      </c>
      <c r="B36" s="89"/>
      <c r="C36" s="89">
        <f t="shared" ref="C36:G36" si="1">SUM(C3:C33)</f>
        <v>810</v>
      </c>
      <c r="D36" s="89">
        <f t="shared" si="1"/>
        <v>1450</v>
      </c>
      <c r="E36" s="89">
        <f t="shared" si="1"/>
        <v>810</v>
      </c>
      <c r="F36" s="89">
        <f t="shared" si="1"/>
        <v>400</v>
      </c>
      <c r="G36" s="89">
        <f t="shared" si="1"/>
        <v>3470</v>
      </c>
    </row>
    <row r="37" ht="14.25" spans="1:7">
      <c r="A37" s="89"/>
      <c r="B37" s="89"/>
      <c r="C37" s="89"/>
      <c r="D37" s="90"/>
      <c r="E37" s="316">
        <f>G36</f>
        <v>3470</v>
      </c>
      <c r="F37" s="317"/>
      <c r="G37" s="318"/>
    </row>
    <row r="38" ht="14.25" spans="1:7">
      <c r="A38" s="85" t="s">
        <v>166</v>
      </c>
      <c r="B38" s="85"/>
      <c r="C38" s="85"/>
      <c r="D38" s="85"/>
      <c r="E38" s="85"/>
      <c r="F38" s="85"/>
      <c r="G38" s="85"/>
    </row>
  </sheetData>
  <mergeCells count="3">
    <mergeCell ref="A36:B36"/>
    <mergeCell ref="E37:G37"/>
    <mergeCell ref="A38:G38"/>
  </mergeCells>
  <conditionalFormatting sqref="B1:B38">
    <cfRule type="duplicateValues" dxfId="0" priority="1"/>
  </conditionalFormatting>
  <pageMargins left="0.196527777777778" right="0.156944444444444" top="0.75" bottom="0.75" header="0.3" footer="0.3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6"/>
  <sheetViews>
    <sheetView topLeftCell="A79" workbookViewId="0">
      <selection activeCell="F94" sqref="F94"/>
    </sheetView>
  </sheetViews>
  <sheetFormatPr defaultColWidth="9" defaultRowHeight="13.5" outlineLevelCol="7"/>
  <cols>
    <col min="2" max="2" width="17.125"/>
  </cols>
  <sheetData>
    <row r="1" spans="1:1">
      <c r="A1" t="s">
        <v>548</v>
      </c>
    </row>
    <row r="3" spans="1:3">
      <c r="A3" s="3" t="s">
        <v>173</v>
      </c>
      <c r="B3" s="3" t="s">
        <v>3</v>
      </c>
      <c r="C3" s="3" t="s">
        <v>4</v>
      </c>
    </row>
    <row r="4" spans="1:8">
      <c r="A4" s="3" t="s">
        <v>181</v>
      </c>
      <c r="B4" s="3" t="s">
        <v>139</v>
      </c>
      <c r="C4" s="3">
        <v>500</v>
      </c>
      <c r="F4" s="11"/>
      <c r="H4" s="11"/>
    </row>
    <row r="5" spans="1:8">
      <c r="A5" s="3" t="s">
        <v>179</v>
      </c>
      <c r="B5" s="3" t="s">
        <v>89</v>
      </c>
      <c r="C5" s="3">
        <v>200</v>
      </c>
      <c r="F5" s="11"/>
      <c r="H5" s="11"/>
    </row>
    <row r="6" spans="1:8">
      <c r="A6" s="3" t="s">
        <v>179</v>
      </c>
      <c r="B6" s="3" t="s">
        <v>100</v>
      </c>
      <c r="C6" s="3">
        <v>200</v>
      </c>
      <c r="F6" s="11"/>
      <c r="H6" s="11"/>
    </row>
    <row r="7" spans="1:8">
      <c r="A7" s="3" t="s">
        <v>179</v>
      </c>
      <c r="B7" s="3" t="s">
        <v>69</v>
      </c>
      <c r="C7" s="3">
        <v>200</v>
      </c>
      <c r="F7" s="11"/>
      <c r="H7" s="11"/>
    </row>
    <row r="8" spans="1:8">
      <c r="A8" s="3" t="s">
        <v>179</v>
      </c>
      <c r="B8" s="3" t="s">
        <v>36</v>
      </c>
      <c r="C8" s="3">
        <v>200</v>
      </c>
      <c r="F8" s="11"/>
      <c r="H8" s="11"/>
    </row>
    <row r="9" spans="1:8">
      <c r="A9" s="3" t="s">
        <v>180</v>
      </c>
      <c r="B9" s="3" t="s">
        <v>115</v>
      </c>
      <c r="C9" s="3">
        <v>200</v>
      </c>
      <c r="F9" s="11"/>
      <c r="H9" s="11"/>
    </row>
    <row r="10" spans="1:8">
      <c r="A10" s="3" t="s">
        <v>181</v>
      </c>
      <c r="B10" s="3" t="s">
        <v>102</v>
      </c>
      <c r="C10" s="3">
        <v>500</v>
      </c>
      <c r="F10" s="11"/>
      <c r="H10" s="11"/>
    </row>
    <row r="11" spans="1:8">
      <c r="A11" s="3" t="s">
        <v>179</v>
      </c>
      <c r="B11" s="3" t="s">
        <v>27</v>
      </c>
      <c r="C11" s="3">
        <v>200</v>
      </c>
      <c r="F11" s="11"/>
      <c r="H11" s="11"/>
    </row>
    <row r="12" spans="1:8">
      <c r="A12" s="3" t="s">
        <v>179</v>
      </c>
      <c r="B12" s="3" t="s">
        <v>87</v>
      </c>
      <c r="C12" s="3">
        <v>200</v>
      </c>
      <c r="F12" s="11"/>
      <c r="H12" s="11"/>
    </row>
    <row r="13" spans="1:8">
      <c r="A13" s="3" t="s">
        <v>180</v>
      </c>
      <c r="B13" s="3" t="s">
        <v>37</v>
      </c>
      <c r="C13" s="3">
        <v>200</v>
      </c>
      <c r="F13" s="11"/>
      <c r="H13" s="11"/>
    </row>
    <row r="14" spans="1:8">
      <c r="A14" s="3" t="s">
        <v>181</v>
      </c>
      <c r="B14" s="3" t="s">
        <v>44</v>
      </c>
      <c r="C14" s="3">
        <v>500</v>
      </c>
      <c r="F14" s="11"/>
      <c r="H14" s="11"/>
    </row>
    <row r="15" spans="1:8">
      <c r="A15" s="3" t="s">
        <v>179</v>
      </c>
      <c r="B15" s="3" t="s">
        <v>64</v>
      </c>
      <c r="C15" s="3">
        <v>200</v>
      </c>
      <c r="F15" s="11"/>
      <c r="H15" s="11"/>
    </row>
    <row r="16" spans="1:8">
      <c r="A16" s="3" t="s">
        <v>180</v>
      </c>
      <c r="B16" s="3" t="s">
        <v>79</v>
      </c>
      <c r="C16" s="3">
        <v>200</v>
      </c>
      <c r="F16" s="11"/>
      <c r="H16" s="11"/>
    </row>
    <row r="17" spans="1:8">
      <c r="A17" s="3" t="s">
        <v>180</v>
      </c>
      <c r="B17" s="3" t="s">
        <v>29</v>
      </c>
      <c r="C17" s="3">
        <v>200</v>
      </c>
      <c r="F17" s="11"/>
      <c r="H17" s="11"/>
    </row>
    <row r="18" spans="1:8">
      <c r="A18" s="3" t="s">
        <v>181</v>
      </c>
      <c r="B18" s="3" t="s">
        <v>91</v>
      </c>
      <c r="C18" s="3">
        <v>500</v>
      </c>
      <c r="F18" s="11"/>
      <c r="H18" s="11"/>
    </row>
    <row r="19" spans="1:8">
      <c r="A19" s="3" t="s">
        <v>181</v>
      </c>
      <c r="B19" s="3" t="s">
        <v>31</v>
      </c>
      <c r="C19" s="3">
        <v>500</v>
      </c>
      <c r="F19" s="11"/>
      <c r="H19" s="11"/>
    </row>
    <row r="20" spans="1:8">
      <c r="A20" s="3" t="s">
        <v>180</v>
      </c>
      <c r="B20" s="3" t="s">
        <v>82</v>
      </c>
      <c r="C20" s="3">
        <v>200</v>
      </c>
      <c r="F20" s="11"/>
      <c r="H20" s="11"/>
    </row>
    <row r="21" spans="1:8">
      <c r="A21" s="3" t="s">
        <v>179</v>
      </c>
      <c r="B21" s="3" t="s">
        <v>83</v>
      </c>
      <c r="C21" s="3">
        <v>200</v>
      </c>
      <c r="F21" s="11"/>
      <c r="H21" s="11"/>
    </row>
    <row r="22" spans="1:8">
      <c r="A22" s="3" t="s">
        <v>180</v>
      </c>
      <c r="B22" s="3" t="s">
        <v>119</v>
      </c>
      <c r="C22" s="3">
        <v>200</v>
      </c>
      <c r="F22" s="11"/>
      <c r="H22" s="11"/>
    </row>
    <row r="23" spans="1:8">
      <c r="A23" s="3" t="s">
        <v>180</v>
      </c>
      <c r="B23" s="3" t="s">
        <v>12</v>
      </c>
      <c r="C23" s="3">
        <v>200</v>
      </c>
      <c r="F23" s="11"/>
      <c r="H23" s="11"/>
    </row>
    <row r="24" spans="1:8">
      <c r="A24" s="3" t="s">
        <v>179</v>
      </c>
      <c r="B24" s="3" t="s">
        <v>77</v>
      </c>
      <c r="C24" s="3">
        <v>200</v>
      </c>
      <c r="F24" s="11"/>
      <c r="H24" s="11"/>
    </row>
    <row r="25" spans="1:8">
      <c r="A25" s="3" t="s">
        <v>179</v>
      </c>
      <c r="B25" s="3" t="s">
        <v>112</v>
      </c>
      <c r="C25" s="3">
        <v>200</v>
      </c>
      <c r="F25" s="11"/>
      <c r="H25" s="11"/>
    </row>
    <row r="26" spans="1:8">
      <c r="A26" s="3" t="s">
        <v>181</v>
      </c>
      <c r="B26" s="3" t="s">
        <v>127</v>
      </c>
      <c r="C26" s="3">
        <v>500</v>
      </c>
      <c r="F26" s="11"/>
      <c r="H26" s="11"/>
    </row>
    <row r="27" spans="1:8">
      <c r="A27" s="3" t="s">
        <v>180</v>
      </c>
      <c r="B27" s="3" t="s">
        <v>116</v>
      </c>
      <c r="C27" s="3">
        <v>200</v>
      </c>
      <c r="F27" s="11"/>
      <c r="H27" s="11"/>
    </row>
    <row r="28" spans="1:8">
      <c r="A28" s="3" t="s">
        <v>179</v>
      </c>
      <c r="B28" s="3" t="s">
        <v>57</v>
      </c>
      <c r="C28" s="3">
        <v>200</v>
      </c>
      <c r="F28" s="11"/>
      <c r="H28" s="11"/>
    </row>
    <row r="29" spans="1:8">
      <c r="A29" s="3" t="s">
        <v>181</v>
      </c>
      <c r="B29" s="3" t="s">
        <v>123</v>
      </c>
      <c r="C29" s="3">
        <v>500</v>
      </c>
      <c r="F29" s="11"/>
      <c r="H29" s="11"/>
    </row>
    <row r="30" spans="1:8">
      <c r="A30" s="3" t="s">
        <v>180</v>
      </c>
      <c r="B30" s="3" t="s">
        <v>85</v>
      </c>
      <c r="C30" s="3">
        <v>200</v>
      </c>
      <c r="F30" s="11"/>
      <c r="H30" s="11"/>
    </row>
    <row r="31" spans="1:8">
      <c r="A31" s="3" t="s">
        <v>181</v>
      </c>
      <c r="B31" s="3" t="s">
        <v>23</v>
      </c>
      <c r="C31" s="3">
        <v>500</v>
      </c>
      <c r="F31" s="11"/>
      <c r="H31" s="11"/>
    </row>
    <row r="32" spans="1:8">
      <c r="A32" s="3" t="s">
        <v>179</v>
      </c>
      <c r="B32" s="3" t="s">
        <v>71</v>
      </c>
      <c r="C32" s="3">
        <v>200</v>
      </c>
      <c r="F32" s="11"/>
      <c r="H32" s="11"/>
    </row>
    <row r="33" spans="1:8">
      <c r="A33" s="3" t="s">
        <v>180</v>
      </c>
      <c r="B33" s="3" t="s">
        <v>88</v>
      </c>
      <c r="C33" s="3">
        <v>200</v>
      </c>
      <c r="F33" s="11"/>
      <c r="H33" s="11"/>
    </row>
    <row r="34" spans="1:8">
      <c r="A34" s="3" t="s">
        <v>181</v>
      </c>
      <c r="B34" s="3" t="s">
        <v>62</v>
      </c>
      <c r="C34" s="3">
        <v>500</v>
      </c>
      <c r="F34" s="11"/>
      <c r="H34" s="11"/>
    </row>
    <row r="35" spans="1:8">
      <c r="A35" s="3" t="s">
        <v>180</v>
      </c>
      <c r="B35" s="3" t="s">
        <v>113</v>
      </c>
      <c r="C35" s="3">
        <v>200</v>
      </c>
      <c r="F35" s="11"/>
      <c r="H35" s="11"/>
    </row>
    <row r="36" spans="1:8">
      <c r="A36" s="3" t="s">
        <v>179</v>
      </c>
      <c r="B36" s="3" t="s">
        <v>81</v>
      </c>
      <c r="C36" s="3">
        <v>200</v>
      </c>
      <c r="F36" s="11"/>
      <c r="H36" s="11"/>
    </row>
    <row r="37" spans="1:8">
      <c r="A37" s="3" t="s">
        <v>180</v>
      </c>
      <c r="B37" s="3" t="s">
        <v>117</v>
      </c>
      <c r="C37" s="3">
        <v>200</v>
      </c>
      <c r="F37" s="11"/>
      <c r="H37" s="11"/>
    </row>
    <row r="38" spans="1:8">
      <c r="A38" s="3" t="s">
        <v>179</v>
      </c>
      <c r="B38" s="3" t="s">
        <v>61</v>
      </c>
      <c r="C38" s="3">
        <v>200</v>
      </c>
      <c r="F38" s="11"/>
      <c r="H38" s="11"/>
    </row>
    <row r="39" spans="1:8">
      <c r="A39" s="3" t="s">
        <v>180</v>
      </c>
      <c r="B39" s="3" t="s">
        <v>124</v>
      </c>
      <c r="C39" s="3">
        <v>200</v>
      </c>
      <c r="F39" s="11"/>
      <c r="H39" s="11"/>
    </row>
    <row r="40" spans="1:8">
      <c r="A40" s="3" t="s">
        <v>180</v>
      </c>
      <c r="B40" s="3" t="s">
        <v>13</v>
      </c>
      <c r="C40" s="3">
        <v>200</v>
      </c>
      <c r="F40" s="11"/>
      <c r="H40" s="11"/>
    </row>
    <row r="41" spans="1:8">
      <c r="A41" s="3" t="s">
        <v>179</v>
      </c>
      <c r="B41" s="3" t="s">
        <v>90</v>
      </c>
      <c r="C41" s="3">
        <v>200</v>
      </c>
      <c r="F41" s="11"/>
      <c r="H41" s="11"/>
    </row>
    <row r="42" spans="1:8">
      <c r="A42" s="3" t="s">
        <v>181</v>
      </c>
      <c r="B42" s="3" t="s">
        <v>22</v>
      </c>
      <c r="C42" s="3">
        <v>500</v>
      </c>
      <c r="F42" s="11"/>
      <c r="H42" s="11"/>
    </row>
    <row r="43" spans="1:8">
      <c r="A43" s="3" t="s">
        <v>181</v>
      </c>
      <c r="B43" s="3" t="s">
        <v>20</v>
      </c>
      <c r="C43" s="3">
        <v>500</v>
      </c>
      <c r="F43" s="11"/>
      <c r="H43" s="11"/>
    </row>
    <row r="44" spans="1:8">
      <c r="A44" s="3" t="s">
        <v>181</v>
      </c>
      <c r="B44" s="3" t="s">
        <v>109</v>
      </c>
      <c r="C44" s="3">
        <v>200</v>
      </c>
      <c r="F44" s="11"/>
      <c r="H44" s="11"/>
    </row>
    <row r="45" spans="1:8">
      <c r="A45" s="3" t="s">
        <v>179</v>
      </c>
      <c r="B45" s="3" t="s">
        <v>68</v>
      </c>
      <c r="C45" s="3">
        <v>200</v>
      </c>
      <c r="F45" s="11"/>
      <c r="H45" s="11"/>
    </row>
    <row r="46" spans="1:8">
      <c r="A46" s="3" t="s">
        <v>180</v>
      </c>
      <c r="B46" s="3" t="s">
        <v>30</v>
      </c>
      <c r="C46" s="3">
        <v>200</v>
      </c>
      <c r="F46" s="11"/>
      <c r="H46" s="11"/>
    </row>
    <row r="47" spans="1:8">
      <c r="A47" s="3" t="s">
        <v>181</v>
      </c>
      <c r="B47" s="3" t="s">
        <v>9</v>
      </c>
      <c r="C47" s="3">
        <v>500</v>
      </c>
      <c r="F47" s="11"/>
      <c r="H47" s="11"/>
    </row>
    <row r="48" spans="1:8">
      <c r="A48" s="3" t="s">
        <v>179</v>
      </c>
      <c r="B48" s="3" t="s">
        <v>73</v>
      </c>
      <c r="C48" s="3">
        <v>200</v>
      </c>
      <c r="F48" s="11"/>
      <c r="H48" s="11"/>
    </row>
    <row r="49" spans="1:8">
      <c r="A49" s="3" t="s">
        <v>179</v>
      </c>
      <c r="B49" s="3" t="s">
        <v>24</v>
      </c>
      <c r="C49" s="3">
        <v>200</v>
      </c>
      <c r="F49" s="11"/>
      <c r="H49" s="11"/>
    </row>
    <row r="50" spans="1:8">
      <c r="A50" s="3" t="s">
        <v>179</v>
      </c>
      <c r="B50" s="3" t="s">
        <v>78</v>
      </c>
      <c r="C50" s="3">
        <v>200</v>
      </c>
      <c r="F50" s="11"/>
      <c r="H50" s="11"/>
    </row>
    <row r="51" spans="1:8">
      <c r="A51" s="3" t="s">
        <v>179</v>
      </c>
      <c r="B51" s="3" t="s">
        <v>106</v>
      </c>
      <c r="C51" s="3">
        <v>200</v>
      </c>
      <c r="F51" s="11"/>
      <c r="H51" s="11"/>
    </row>
    <row r="52" spans="1:8">
      <c r="A52" s="3"/>
      <c r="B52" s="3" t="s">
        <v>96</v>
      </c>
      <c r="C52" s="3">
        <v>200</v>
      </c>
      <c r="F52" s="11"/>
      <c r="H52" s="11"/>
    </row>
    <row r="53" spans="1:8">
      <c r="A53" s="3" t="s">
        <v>180</v>
      </c>
      <c r="B53" s="3" t="s">
        <v>120</v>
      </c>
      <c r="C53" s="3">
        <v>200</v>
      </c>
      <c r="F53" s="11"/>
      <c r="H53" s="11"/>
    </row>
    <row r="54" spans="1:8">
      <c r="A54" s="3" t="s">
        <v>181</v>
      </c>
      <c r="B54" s="3" t="s">
        <v>114</v>
      </c>
      <c r="C54" s="3">
        <v>500</v>
      </c>
      <c r="F54" s="11"/>
      <c r="H54" s="11"/>
    </row>
    <row r="55" spans="1:8">
      <c r="A55" s="3" t="s">
        <v>179</v>
      </c>
      <c r="B55" s="3" t="s">
        <v>136</v>
      </c>
      <c r="C55" s="3">
        <v>200</v>
      </c>
      <c r="F55" s="11"/>
      <c r="H55" s="11"/>
    </row>
    <row r="56" spans="1:8">
      <c r="A56" s="3" t="s">
        <v>180</v>
      </c>
      <c r="B56" s="3" t="s">
        <v>21</v>
      </c>
      <c r="C56" s="3">
        <v>200</v>
      </c>
      <c r="F56" s="11"/>
      <c r="H56" s="11"/>
    </row>
    <row r="57" spans="1:8">
      <c r="A57" s="3" t="s">
        <v>181</v>
      </c>
      <c r="B57" s="3" t="s">
        <v>34</v>
      </c>
      <c r="C57" s="3">
        <v>500</v>
      </c>
      <c r="F57" s="11"/>
      <c r="H57" s="11"/>
    </row>
    <row r="58" spans="1:8">
      <c r="A58" s="3" t="s">
        <v>181</v>
      </c>
      <c r="B58" s="3" t="s">
        <v>95</v>
      </c>
      <c r="C58" s="3">
        <v>500</v>
      </c>
      <c r="F58" s="11"/>
      <c r="H58" s="11"/>
    </row>
    <row r="59" spans="1:8">
      <c r="A59" s="3" t="s">
        <v>181</v>
      </c>
      <c r="B59" s="3" t="s">
        <v>131</v>
      </c>
      <c r="C59" s="3">
        <v>500</v>
      </c>
      <c r="F59" s="11"/>
      <c r="H59" s="11"/>
    </row>
    <row r="60" spans="1:8">
      <c r="A60" s="3" t="s">
        <v>181</v>
      </c>
      <c r="B60" s="3" t="s">
        <v>98</v>
      </c>
      <c r="C60" s="3">
        <v>200</v>
      </c>
      <c r="F60" s="11"/>
      <c r="H60" s="11"/>
    </row>
    <row r="61" spans="1:8">
      <c r="A61" s="3" t="s">
        <v>179</v>
      </c>
      <c r="B61" s="3" t="s">
        <v>94</v>
      </c>
      <c r="C61" s="3">
        <v>200</v>
      </c>
      <c r="F61" s="11"/>
      <c r="H61" s="11"/>
    </row>
    <row r="62" spans="1:8">
      <c r="A62" s="3" t="s">
        <v>181</v>
      </c>
      <c r="B62" s="3" t="s">
        <v>104</v>
      </c>
      <c r="C62" s="3">
        <v>200</v>
      </c>
      <c r="F62" s="11"/>
      <c r="H62" s="11"/>
    </row>
    <row r="63" spans="1:8">
      <c r="A63" s="3" t="s">
        <v>181</v>
      </c>
      <c r="B63" s="3" t="s">
        <v>101</v>
      </c>
      <c r="C63" s="3">
        <v>500</v>
      </c>
      <c r="F63" s="11"/>
      <c r="H63" s="11"/>
    </row>
    <row r="64" spans="1:8">
      <c r="A64" s="3" t="s">
        <v>181</v>
      </c>
      <c r="B64" s="3" t="s">
        <v>58</v>
      </c>
      <c r="C64" s="3">
        <v>500</v>
      </c>
      <c r="F64" s="11"/>
      <c r="H64" s="11"/>
    </row>
    <row r="65" spans="1:8">
      <c r="A65" s="3" t="s">
        <v>179</v>
      </c>
      <c r="B65" s="3" t="s">
        <v>72</v>
      </c>
      <c r="C65" s="3">
        <v>200</v>
      </c>
      <c r="F65" s="11"/>
      <c r="H65" s="11"/>
    </row>
    <row r="66" spans="1:8">
      <c r="A66" s="3" t="s">
        <v>181</v>
      </c>
      <c r="B66" s="3" t="s">
        <v>99</v>
      </c>
      <c r="C66" s="3">
        <v>500</v>
      </c>
      <c r="F66" s="11"/>
      <c r="H66" s="11"/>
    </row>
    <row r="67" spans="1:8">
      <c r="A67" s="3" t="s">
        <v>180</v>
      </c>
      <c r="B67" s="3" t="s">
        <v>121</v>
      </c>
      <c r="C67" s="3">
        <v>200</v>
      </c>
      <c r="F67" s="11"/>
      <c r="H67" s="11"/>
    </row>
    <row r="68" spans="1:8">
      <c r="A68" s="3" t="s">
        <v>179</v>
      </c>
      <c r="B68" s="3" t="s">
        <v>55</v>
      </c>
      <c r="C68" s="3">
        <v>200</v>
      </c>
      <c r="F68" s="11"/>
      <c r="H68" s="11"/>
    </row>
    <row r="69" spans="1:8">
      <c r="A69" s="3" t="s">
        <v>181</v>
      </c>
      <c r="B69" s="3" t="s">
        <v>75</v>
      </c>
      <c r="C69" s="3">
        <v>500</v>
      </c>
      <c r="F69" s="11"/>
      <c r="H69" s="11"/>
    </row>
    <row r="70" spans="1:8">
      <c r="A70" s="3" t="s">
        <v>181</v>
      </c>
      <c r="B70" s="3" t="s">
        <v>46</v>
      </c>
      <c r="C70" s="3">
        <v>500</v>
      </c>
      <c r="F70" s="11"/>
      <c r="H70" s="11"/>
    </row>
    <row r="71" spans="1:8">
      <c r="A71" s="3" t="s">
        <v>180</v>
      </c>
      <c r="B71" s="3" t="s">
        <v>7</v>
      </c>
      <c r="C71" s="3">
        <v>200</v>
      </c>
      <c r="F71" s="11"/>
      <c r="H71" s="11"/>
    </row>
    <row r="72" spans="1:8">
      <c r="A72" s="3" t="s">
        <v>181</v>
      </c>
      <c r="B72" s="3" t="s">
        <v>107</v>
      </c>
      <c r="C72" s="3">
        <v>500</v>
      </c>
      <c r="F72" s="11"/>
      <c r="H72" s="11"/>
    </row>
    <row r="73" spans="1:8">
      <c r="A73" s="3" t="s">
        <v>179</v>
      </c>
      <c r="B73" s="3" t="s">
        <v>74</v>
      </c>
      <c r="C73" s="3">
        <v>200</v>
      </c>
      <c r="F73" s="11"/>
      <c r="H73" s="11"/>
    </row>
    <row r="74" spans="1:8">
      <c r="A74" s="3" t="s">
        <v>179</v>
      </c>
      <c r="B74" s="3" t="s">
        <v>66</v>
      </c>
      <c r="C74" s="3">
        <v>200</v>
      </c>
      <c r="F74" s="11"/>
      <c r="H74" s="11"/>
    </row>
    <row r="75" spans="1:8">
      <c r="A75" s="3" t="s">
        <v>179</v>
      </c>
      <c r="B75" s="3" t="s">
        <v>92</v>
      </c>
      <c r="C75" s="3">
        <v>200</v>
      </c>
      <c r="F75" s="11"/>
      <c r="H75" s="11"/>
    </row>
    <row r="76" spans="1:8">
      <c r="A76" s="3" t="s">
        <v>181</v>
      </c>
      <c r="B76" s="3" t="s">
        <v>15</v>
      </c>
      <c r="C76" s="3">
        <v>500</v>
      </c>
      <c r="F76" s="11"/>
      <c r="H76" s="11"/>
    </row>
    <row r="77" spans="1:8">
      <c r="A77" s="3" t="s">
        <v>179</v>
      </c>
      <c r="B77" s="3" t="s">
        <v>53</v>
      </c>
      <c r="C77" s="3">
        <v>200</v>
      </c>
      <c r="F77" s="11"/>
      <c r="H77" s="11"/>
    </row>
    <row r="78" spans="1:8">
      <c r="A78" s="3" t="s">
        <v>179</v>
      </c>
      <c r="B78" s="3" t="s">
        <v>80</v>
      </c>
      <c r="C78" s="3">
        <v>200</v>
      </c>
      <c r="F78" s="11"/>
      <c r="H78" s="11"/>
    </row>
    <row r="79" spans="1:8">
      <c r="A79" s="3" t="s">
        <v>180</v>
      </c>
      <c r="B79" s="3" t="s">
        <v>35</v>
      </c>
      <c r="C79" s="3">
        <v>200</v>
      </c>
      <c r="F79" s="11"/>
      <c r="H79" s="11"/>
    </row>
    <row r="80" spans="1:8">
      <c r="A80" s="3" t="s">
        <v>179</v>
      </c>
      <c r="B80" s="3" t="s">
        <v>59</v>
      </c>
      <c r="C80" s="3">
        <v>200</v>
      </c>
      <c r="F80" s="11"/>
      <c r="H80" s="11"/>
    </row>
    <row r="81" spans="1:8">
      <c r="A81" s="3" t="s">
        <v>180</v>
      </c>
      <c r="B81" s="3" t="s">
        <v>70</v>
      </c>
      <c r="C81" s="3">
        <v>200</v>
      </c>
      <c r="F81" s="11"/>
      <c r="H81" s="11"/>
    </row>
    <row r="82" spans="1:8">
      <c r="A82" s="3" t="s">
        <v>181</v>
      </c>
      <c r="B82" s="3" t="s">
        <v>33</v>
      </c>
      <c r="C82" s="3">
        <v>500</v>
      </c>
      <c r="F82" s="11"/>
      <c r="H82" s="11"/>
    </row>
    <row r="83" spans="1:8">
      <c r="A83" s="3" t="s">
        <v>180</v>
      </c>
      <c r="B83" s="3" t="s">
        <v>84</v>
      </c>
      <c r="C83" s="3">
        <v>200</v>
      </c>
      <c r="F83" s="11"/>
      <c r="H83" s="11"/>
    </row>
    <row r="84" spans="1:8">
      <c r="A84" s="3" t="s">
        <v>181</v>
      </c>
      <c r="B84" s="3" t="s">
        <v>11</v>
      </c>
      <c r="C84" s="3">
        <v>500</v>
      </c>
      <c r="F84" s="11"/>
      <c r="H84" s="11"/>
    </row>
    <row r="85" spans="1:8">
      <c r="A85" s="3" t="s">
        <v>180</v>
      </c>
      <c r="B85" s="3" t="s">
        <v>14</v>
      </c>
      <c r="C85" s="3">
        <v>200</v>
      </c>
      <c r="F85" s="11"/>
      <c r="H85" s="11"/>
    </row>
    <row r="86" spans="1:8">
      <c r="A86" s="3" t="s">
        <v>181</v>
      </c>
      <c r="B86" s="3" t="s">
        <v>19</v>
      </c>
      <c r="C86" s="3">
        <v>500</v>
      </c>
      <c r="F86" s="11"/>
      <c r="H86" s="11"/>
    </row>
    <row r="87" spans="1:8">
      <c r="A87" s="3" t="s">
        <v>179</v>
      </c>
      <c r="B87" s="3" t="s">
        <v>26</v>
      </c>
      <c r="C87" s="3">
        <v>200</v>
      </c>
      <c r="F87" s="11"/>
      <c r="H87" s="11"/>
    </row>
    <row r="88" spans="1:8">
      <c r="A88" s="3" t="s">
        <v>179</v>
      </c>
      <c r="B88" s="3" t="s">
        <v>67</v>
      </c>
      <c r="C88" s="3">
        <v>200</v>
      </c>
      <c r="F88" s="11"/>
      <c r="H88" s="11"/>
    </row>
    <row r="89" spans="1:8">
      <c r="A89" s="3" t="s">
        <v>179</v>
      </c>
      <c r="B89" s="3" t="s">
        <v>63</v>
      </c>
      <c r="C89" s="3">
        <v>200</v>
      </c>
      <c r="F89" s="11"/>
      <c r="H89" s="11"/>
    </row>
    <row r="90" spans="1:8">
      <c r="A90" s="3" t="s">
        <v>180</v>
      </c>
      <c r="B90" s="3" t="s">
        <v>140</v>
      </c>
      <c r="C90" s="3">
        <v>200</v>
      </c>
      <c r="F90" s="11"/>
      <c r="H90" s="11"/>
    </row>
    <row r="91" spans="1:8">
      <c r="A91" s="3" t="s">
        <v>181</v>
      </c>
      <c r="B91" s="3" t="s">
        <v>18</v>
      </c>
      <c r="C91" s="3">
        <v>500</v>
      </c>
      <c r="F91" s="11"/>
      <c r="H91" s="11"/>
    </row>
    <row r="92" spans="1:8">
      <c r="A92" s="3" t="s">
        <v>180</v>
      </c>
      <c r="B92" s="3" t="s">
        <v>17</v>
      </c>
      <c r="C92" s="3">
        <v>200</v>
      </c>
      <c r="F92" s="11"/>
      <c r="H92" s="11"/>
    </row>
    <row r="93" spans="1:8">
      <c r="A93" s="3" t="s">
        <v>181</v>
      </c>
      <c r="B93" s="3" t="s">
        <v>32</v>
      </c>
      <c r="C93" s="3">
        <v>500</v>
      </c>
      <c r="F93" s="11"/>
      <c r="H93" s="11"/>
    </row>
    <row r="94" spans="1:8">
      <c r="A94" s="3" t="s">
        <v>179</v>
      </c>
      <c r="B94" s="3" t="s">
        <v>93</v>
      </c>
      <c r="C94" s="3">
        <v>200</v>
      </c>
      <c r="F94" s="11"/>
      <c r="H94" s="11"/>
    </row>
    <row r="95" spans="1:8">
      <c r="A95" s="3" t="s">
        <v>180</v>
      </c>
      <c r="B95" s="3" t="s">
        <v>16</v>
      </c>
      <c r="C95" s="3">
        <v>200</v>
      </c>
      <c r="F95" s="11"/>
      <c r="H95" s="11"/>
    </row>
    <row r="96" spans="1:8">
      <c r="A96" s="3" t="s">
        <v>181</v>
      </c>
      <c r="B96" s="3" t="s">
        <v>122</v>
      </c>
      <c r="C96" s="3">
        <v>200</v>
      </c>
      <c r="F96" s="11"/>
      <c r="H96" s="11"/>
    </row>
    <row r="97" spans="1:8">
      <c r="A97" s="3" t="s">
        <v>181</v>
      </c>
      <c r="B97" s="3" t="s">
        <v>28</v>
      </c>
      <c r="C97" s="3">
        <v>500</v>
      </c>
      <c r="F97" s="11"/>
      <c r="H97" s="11"/>
    </row>
    <row r="98" spans="1:8">
      <c r="A98" s="3" t="s">
        <v>180</v>
      </c>
      <c r="B98" s="3" t="s">
        <v>10</v>
      </c>
      <c r="C98" s="3">
        <v>200</v>
      </c>
      <c r="F98" s="11"/>
      <c r="H98" s="11"/>
    </row>
    <row r="99" spans="1:8">
      <c r="A99" s="3" t="s">
        <v>181</v>
      </c>
      <c r="B99" s="3" t="s">
        <v>138</v>
      </c>
      <c r="C99" s="3">
        <v>500</v>
      </c>
      <c r="F99" s="11"/>
      <c r="H99" s="11"/>
    </row>
    <row r="100" spans="1:8">
      <c r="A100" s="3" t="s">
        <v>180</v>
      </c>
      <c r="B100" s="3" t="s">
        <v>118</v>
      </c>
      <c r="C100" s="3">
        <v>200</v>
      </c>
      <c r="F100" s="11"/>
      <c r="H100" s="11"/>
    </row>
    <row r="101" spans="1:3">
      <c r="A101" s="3"/>
      <c r="B101" s="3"/>
      <c r="C101" s="3"/>
    </row>
    <row r="102" spans="1:3">
      <c r="A102" s="3" t="s">
        <v>182</v>
      </c>
      <c r="B102" s="3"/>
      <c r="C102" s="3">
        <f>SUM(C4:C101)</f>
        <v>28400</v>
      </c>
    </row>
    <row r="104" spans="2:2">
      <c r="B104" s="82">
        <f>C102</f>
        <v>28400</v>
      </c>
    </row>
    <row r="106" ht="16.5" spans="1:6">
      <c r="A106" s="83" t="s">
        <v>531</v>
      </c>
      <c r="B106" s="83"/>
      <c r="C106" s="83"/>
      <c r="D106" s="83"/>
      <c r="E106" s="83"/>
      <c r="F106" s="83"/>
    </row>
  </sheetData>
  <sortState ref="F2:G98">
    <sortCondition ref="G2:G98"/>
  </sortState>
  <pageMargins left="0.75" right="0.75" top="0.590277777777778" bottom="0.511805555555556" header="0.354166666666667" footer="0.354166666666667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selection activeCell="E28" sqref="E28"/>
    </sheetView>
  </sheetViews>
  <sheetFormatPr defaultColWidth="9" defaultRowHeight="13.5" outlineLevelCol="4"/>
  <cols>
    <col min="3" max="3" width="20.25" customWidth="1"/>
    <col min="4" max="4" width="21.125" style="53" customWidth="1"/>
    <col min="5" max="5" width="21.125" customWidth="1"/>
  </cols>
  <sheetData>
    <row r="1" spans="1:1">
      <c r="A1" t="s">
        <v>549</v>
      </c>
    </row>
    <row r="2" spans="1:5">
      <c r="A2" s="3" t="s">
        <v>2</v>
      </c>
      <c r="B2" s="3" t="s">
        <v>3</v>
      </c>
      <c r="C2" s="3" t="s">
        <v>550</v>
      </c>
      <c r="D2" s="81" t="s">
        <v>551</v>
      </c>
      <c r="E2" s="3" t="s">
        <v>4</v>
      </c>
    </row>
    <row r="3" spans="1:5">
      <c r="A3" s="3">
        <v>1</v>
      </c>
      <c r="B3" s="3" t="s">
        <v>66</v>
      </c>
      <c r="C3" s="3" t="s">
        <v>66</v>
      </c>
      <c r="D3" s="81" t="s">
        <v>552</v>
      </c>
      <c r="E3" s="3">
        <v>500</v>
      </c>
    </row>
    <row r="4" spans="1:5">
      <c r="A4" s="3">
        <v>2</v>
      </c>
      <c r="B4" s="3" t="s">
        <v>120</v>
      </c>
      <c r="C4" s="3" t="s">
        <v>120</v>
      </c>
      <c r="D4" s="81" t="s">
        <v>553</v>
      </c>
      <c r="E4" s="3">
        <v>60</v>
      </c>
    </row>
    <row r="5" spans="1:5">
      <c r="A5" s="3">
        <v>3</v>
      </c>
      <c r="B5" s="3" t="s">
        <v>120</v>
      </c>
      <c r="C5" s="3" t="s">
        <v>120</v>
      </c>
      <c r="D5" s="81" t="s">
        <v>554</v>
      </c>
      <c r="E5" s="3">
        <v>80</v>
      </c>
    </row>
    <row r="6" spans="1:5">
      <c r="A6" s="3">
        <v>4</v>
      </c>
      <c r="B6" s="3" t="s">
        <v>143</v>
      </c>
      <c r="C6" s="3" t="s">
        <v>143</v>
      </c>
      <c r="D6" s="81" t="s">
        <v>555</v>
      </c>
      <c r="E6" s="3">
        <v>100</v>
      </c>
    </row>
    <row r="7" spans="1:5">
      <c r="A7" s="3">
        <v>5</v>
      </c>
      <c r="B7" s="3" t="s">
        <v>15</v>
      </c>
      <c r="C7" s="3" t="s">
        <v>15</v>
      </c>
      <c r="D7" s="81" t="s">
        <v>556</v>
      </c>
      <c r="E7" s="3">
        <v>200</v>
      </c>
    </row>
    <row r="8" spans="1:5">
      <c r="A8" s="3">
        <v>6</v>
      </c>
      <c r="B8" s="3" t="s">
        <v>147</v>
      </c>
      <c r="C8" s="3" t="s">
        <v>147</v>
      </c>
      <c r="D8" s="81" t="s">
        <v>554</v>
      </c>
      <c r="E8" s="3">
        <v>80</v>
      </c>
    </row>
    <row r="9" spans="1:5">
      <c r="A9" s="3">
        <v>7</v>
      </c>
      <c r="B9" s="3" t="s">
        <v>155</v>
      </c>
      <c r="C9" s="3" t="s">
        <v>155</v>
      </c>
      <c r="D9" s="81" t="s">
        <v>557</v>
      </c>
      <c r="E9" s="3">
        <v>300</v>
      </c>
    </row>
    <row r="10" spans="1:5">
      <c r="A10" s="3">
        <v>8</v>
      </c>
      <c r="B10" s="3" t="s">
        <v>98</v>
      </c>
      <c r="C10" s="3" t="s">
        <v>558</v>
      </c>
      <c r="D10" s="81" t="s">
        <v>559</v>
      </c>
      <c r="E10" s="3">
        <v>400</v>
      </c>
    </row>
    <row r="11" spans="1:5">
      <c r="A11" s="3">
        <v>9</v>
      </c>
      <c r="B11" s="3" t="s">
        <v>145</v>
      </c>
      <c r="C11" s="3" t="s">
        <v>145</v>
      </c>
      <c r="D11" s="81" t="s">
        <v>560</v>
      </c>
      <c r="E11" s="3">
        <v>200</v>
      </c>
    </row>
    <row r="12" spans="1:5">
      <c r="A12" s="3">
        <v>11</v>
      </c>
      <c r="B12" s="3" t="s">
        <v>14</v>
      </c>
      <c r="C12" s="3" t="s">
        <v>561</v>
      </c>
      <c r="D12" s="81" t="s">
        <v>562</v>
      </c>
      <c r="E12" s="3">
        <v>380</v>
      </c>
    </row>
    <row r="13" spans="1:5">
      <c r="A13" s="3">
        <v>14</v>
      </c>
      <c r="B13" s="3" t="s">
        <v>68</v>
      </c>
      <c r="C13" s="3" t="s">
        <v>68</v>
      </c>
      <c r="D13" s="81" t="s">
        <v>563</v>
      </c>
      <c r="E13" s="3">
        <v>100</v>
      </c>
    </row>
    <row r="14" spans="1:5">
      <c r="A14" s="3">
        <v>15</v>
      </c>
      <c r="B14" s="3" t="s">
        <v>17</v>
      </c>
      <c r="C14" s="3" t="s">
        <v>17</v>
      </c>
      <c r="D14" s="81" t="s">
        <v>564</v>
      </c>
      <c r="E14" s="3">
        <v>130</v>
      </c>
    </row>
    <row r="15" spans="1:5">
      <c r="A15" s="3">
        <v>17</v>
      </c>
      <c r="B15" s="3" t="s">
        <v>17</v>
      </c>
      <c r="C15" s="3" t="s">
        <v>17</v>
      </c>
      <c r="D15" s="81" t="s">
        <v>565</v>
      </c>
      <c r="E15" s="3">
        <v>240</v>
      </c>
    </row>
    <row r="16" spans="1:5">
      <c r="A16" s="3">
        <v>18</v>
      </c>
      <c r="B16" s="3" t="s">
        <v>16</v>
      </c>
      <c r="C16" s="3" t="s">
        <v>16</v>
      </c>
      <c r="D16" s="81" t="s">
        <v>566</v>
      </c>
      <c r="E16" s="3">
        <v>100</v>
      </c>
    </row>
    <row r="17" spans="1:5">
      <c r="A17" s="3">
        <v>20</v>
      </c>
      <c r="B17" s="3" t="s">
        <v>16</v>
      </c>
      <c r="C17" s="3" t="s">
        <v>16</v>
      </c>
      <c r="D17" s="81" t="s">
        <v>567</v>
      </c>
      <c r="E17" s="3">
        <v>210</v>
      </c>
    </row>
    <row r="18" spans="1:5">
      <c r="A18" s="3">
        <v>21</v>
      </c>
      <c r="B18" s="3" t="s">
        <v>82</v>
      </c>
      <c r="C18" s="3" t="s">
        <v>82</v>
      </c>
      <c r="D18" s="81" t="s">
        <v>568</v>
      </c>
      <c r="E18" s="3">
        <v>20</v>
      </c>
    </row>
    <row r="19" spans="1:5">
      <c r="A19" s="3">
        <v>22</v>
      </c>
      <c r="B19" s="3" t="s">
        <v>10</v>
      </c>
      <c r="C19" s="3" t="s">
        <v>10</v>
      </c>
      <c r="D19" s="81" t="s">
        <v>569</v>
      </c>
      <c r="E19" s="3">
        <v>50</v>
      </c>
    </row>
    <row r="20" spans="1:5">
      <c r="A20" s="3">
        <v>23</v>
      </c>
      <c r="B20" s="3" t="s">
        <v>13</v>
      </c>
      <c r="C20" s="3" t="s">
        <v>13</v>
      </c>
      <c r="D20" s="81" t="s">
        <v>570</v>
      </c>
      <c r="E20" s="3">
        <v>300</v>
      </c>
    </row>
    <row r="21" spans="1:5">
      <c r="A21" s="3">
        <v>24</v>
      </c>
      <c r="B21" s="3" t="s">
        <v>13</v>
      </c>
      <c r="C21" s="3" t="s">
        <v>13</v>
      </c>
      <c r="D21" s="81" t="s">
        <v>571</v>
      </c>
      <c r="E21" s="3">
        <v>50</v>
      </c>
    </row>
    <row r="22" spans="1:5">
      <c r="A22" s="3">
        <v>25</v>
      </c>
      <c r="B22" s="3" t="s">
        <v>18</v>
      </c>
      <c r="C22" s="3" t="s">
        <v>18</v>
      </c>
      <c r="D22" s="81" t="s">
        <v>572</v>
      </c>
      <c r="E22" s="3">
        <v>100</v>
      </c>
    </row>
    <row r="23" spans="1:5">
      <c r="A23" s="3">
        <v>26</v>
      </c>
      <c r="B23" s="3" t="s">
        <v>29</v>
      </c>
      <c r="C23" s="3" t="s">
        <v>29</v>
      </c>
      <c r="D23" s="81" t="s">
        <v>573</v>
      </c>
      <c r="E23" s="3">
        <v>50</v>
      </c>
    </row>
    <row r="24" spans="1:5">
      <c r="A24" s="3">
        <v>27</v>
      </c>
      <c r="B24" s="3" t="s">
        <v>53</v>
      </c>
      <c r="C24" s="3" t="s">
        <v>53</v>
      </c>
      <c r="D24" s="81" t="s">
        <v>574</v>
      </c>
      <c r="E24" s="3">
        <v>50</v>
      </c>
    </row>
    <row r="25" spans="1:5">
      <c r="A25" s="3">
        <v>28</v>
      </c>
      <c r="B25" s="3" t="s">
        <v>53</v>
      </c>
      <c r="C25" s="3" t="s">
        <v>53</v>
      </c>
      <c r="D25" s="81" t="s">
        <v>575</v>
      </c>
      <c r="E25" s="3">
        <v>30</v>
      </c>
    </row>
    <row r="26" spans="1:5">
      <c r="A26" s="3" t="s">
        <v>39</v>
      </c>
      <c r="B26" s="3"/>
      <c r="C26" s="3" t="s">
        <v>576</v>
      </c>
      <c r="D26" s="81"/>
      <c r="E26" s="3">
        <f>SUM(E3:E25)</f>
        <v>3730</v>
      </c>
    </row>
    <row r="28" spans="1:4">
      <c r="A28" t="s">
        <v>482</v>
      </c>
      <c r="D28" s="53" t="s">
        <v>577</v>
      </c>
    </row>
  </sheetData>
  <pageMargins left="0.75" right="0.75" top="1" bottom="1" header="0.5" footer="0.5"/>
  <pageSetup paperSize="9" orientation="portrait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A22" sqref="A22"/>
    </sheetView>
  </sheetViews>
  <sheetFormatPr defaultColWidth="9" defaultRowHeight="13.5" outlineLevelCol="3"/>
  <cols>
    <col min="1" max="1" width="9.125" customWidth="1"/>
    <col min="2" max="2" width="11.875" customWidth="1"/>
    <col min="3" max="3" width="25" style="70" customWidth="1"/>
    <col min="4" max="4" width="15.25" customWidth="1"/>
  </cols>
  <sheetData>
    <row r="1" ht="14.25" spans="1:4">
      <c r="A1" s="71" t="s">
        <v>578</v>
      </c>
      <c r="B1" s="71"/>
      <c r="C1" s="72"/>
      <c r="D1" s="71"/>
    </row>
    <row r="2" ht="14.25" spans="1:4">
      <c r="A2" s="73" t="s">
        <v>2</v>
      </c>
      <c r="B2" s="73" t="s">
        <v>3</v>
      </c>
      <c r="C2" s="74" t="s">
        <v>579</v>
      </c>
      <c r="D2" s="73" t="s">
        <v>4</v>
      </c>
    </row>
    <row r="3" ht="14.25" spans="1:4">
      <c r="A3" s="73">
        <v>1</v>
      </c>
      <c r="B3" s="73" t="s">
        <v>35</v>
      </c>
      <c r="C3" s="74" t="s">
        <v>580</v>
      </c>
      <c r="D3" s="73">
        <v>30</v>
      </c>
    </row>
    <row r="4" ht="14.25" spans="1:4">
      <c r="A4" s="73">
        <v>2</v>
      </c>
      <c r="B4" s="73" t="s">
        <v>23</v>
      </c>
      <c r="C4" s="74" t="s">
        <v>580</v>
      </c>
      <c r="D4" s="73">
        <v>30</v>
      </c>
    </row>
    <row r="5" ht="14.25" spans="1:4">
      <c r="A5" s="73">
        <v>3</v>
      </c>
      <c r="B5" s="73" t="s">
        <v>18</v>
      </c>
      <c r="C5" s="74" t="s">
        <v>580</v>
      </c>
      <c r="D5" s="73">
        <v>30</v>
      </c>
    </row>
    <row r="6" ht="14.25" spans="1:4">
      <c r="A6" s="73">
        <v>4</v>
      </c>
      <c r="B6" s="73" t="s">
        <v>122</v>
      </c>
      <c r="C6" s="74" t="s">
        <v>580</v>
      </c>
      <c r="D6" s="73">
        <v>30</v>
      </c>
    </row>
    <row r="7" ht="14.25" spans="1:4">
      <c r="A7" s="73">
        <v>5</v>
      </c>
      <c r="B7" s="73" t="s">
        <v>15</v>
      </c>
      <c r="C7" s="74" t="s">
        <v>581</v>
      </c>
      <c r="D7" s="73">
        <v>50</v>
      </c>
    </row>
    <row r="8" ht="14.25" spans="1:4">
      <c r="A8" s="73">
        <v>6</v>
      </c>
      <c r="B8" s="73" t="s">
        <v>135</v>
      </c>
      <c r="C8" s="74" t="s">
        <v>581</v>
      </c>
      <c r="D8" s="73">
        <v>50</v>
      </c>
    </row>
    <row r="9" ht="14.25" spans="1:4">
      <c r="A9" s="73">
        <v>7</v>
      </c>
      <c r="B9" s="73" t="s">
        <v>152</v>
      </c>
      <c r="C9" s="74" t="s">
        <v>581</v>
      </c>
      <c r="D9" s="73">
        <v>50</v>
      </c>
    </row>
    <row r="10" ht="14.25" spans="1:4">
      <c r="A10" s="73">
        <v>8</v>
      </c>
      <c r="B10" s="73" t="s">
        <v>143</v>
      </c>
      <c r="C10" s="74" t="s">
        <v>581</v>
      </c>
      <c r="D10" s="73">
        <v>50</v>
      </c>
    </row>
    <row r="11" ht="14.25" spans="1:4">
      <c r="A11" s="73">
        <v>9</v>
      </c>
      <c r="B11" s="73" t="s">
        <v>18</v>
      </c>
      <c r="C11" s="74" t="s">
        <v>581</v>
      </c>
      <c r="D11" s="73">
        <v>50</v>
      </c>
    </row>
    <row r="12" ht="14.25" spans="1:4">
      <c r="A12" s="73">
        <v>10</v>
      </c>
      <c r="B12" s="73" t="s">
        <v>89</v>
      </c>
      <c r="C12" s="74" t="s">
        <v>581</v>
      </c>
      <c r="D12" s="73">
        <v>50</v>
      </c>
    </row>
    <row r="13" ht="14.25" spans="1:4">
      <c r="A13" s="73">
        <v>11</v>
      </c>
      <c r="B13" s="73" t="s">
        <v>35</v>
      </c>
      <c r="C13" s="74" t="s">
        <v>582</v>
      </c>
      <c r="D13" s="73">
        <v>60</v>
      </c>
    </row>
    <row r="14" ht="14.25" spans="1:4">
      <c r="A14" s="73">
        <v>12</v>
      </c>
      <c r="B14" s="73" t="s">
        <v>23</v>
      </c>
      <c r="C14" s="74" t="s">
        <v>582</v>
      </c>
      <c r="D14" s="73">
        <v>60</v>
      </c>
    </row>
    <row r="15" ht="14.25" spans="1:4">
      <c r="A15" s="73">
        <v>13</v>
      </c>
      <c r="B15" s="73" t="s">
        <v>18</v>
      </c>
      <c r="C15" s="74" t="s">
        <v>582</v>
      </c>
      <c r="D15" s="73">
        <v>60</v>
      </c>
    </row>
    <row r="16" ht="14.25" spans="1:4">
      <c r="A16" s="73">
        <v>14</v>
      </c>
      <c r="B16" s="73" t="s">
        <v>122</v>
      </c>
      <c r="C16" s="74" t="s">
        <v>582</v>
      </c>
      <c r="D16" s="73">
        <v>60</v>
      </c>
    </row>
    <row r="17" ht="14.25" spans="1:4">
      <c r="A17" s="73">
        <v>15</v>
      </c>
      <c r="B17" s="73" t="s">
        <v>16</v>
      </c>
      <c r="C17" s="74" t="s">
        <v>583</v>
      </c>
      <c r="D17" s="73">
        <v>100</v>
      </c>
    </row>
    <row r="18" ht="14.25" spans="1:4">
      <c r="A18" s="73">
        <v>16</v>
      </c>
      <c r="B18" s="73" t="s">
        <v>16</v>
      </c>
      <c r="C18" s="74" t="s">
        <v>584</v>
      </c>
      <c r="D18" s="73">
        <v>30</v>
      </c>
    </row>
    <row r="19" ht="14.25" spans="1:4">
      <c r="A19" s="73">
        <v>17</v>
      </c>
      <c r="B19" s="73" t="s">
        <v>17</v>
      </c>
      <c r="C19" s="74" t="s">
        <v>583</v>
      </c>
      <c r="D19" s="73">
        <v>100</v>
      </c>
    </row>
    <row r="20" ht="14.25" spans="1:4">
      <c r="A20" s="73" t="s">
        <v>39</v>
      </c>
      <c r="B20" s="75">
        <f>D20</f>
        <v>890</v>
      </c>
      <c r="C20" s="76"/>
      <c r="D20" s="73">
        <f>SUM(D3:D19)</f>
        <v>890</v>
      </c>
    </row>
    <row r="21" ht="14.25" spans="1:4">
      <c r="A21" s="77"/>
      <c r="B21" s="77"/>
      <c r="C21" s="78"/>
      <c r="D21" s="77"/>
    </row>
    <row r="22" ht="14.25" spans="1:4">
      <c r="A22" s="79" t="s">
        <v>482</v>
      </c>
      <c r="B22" s="79"/>
      <c r="C22" s="80" t="s">
        <v>585</v>
      </c>
      <c r="D22" s="79"/>
    </row>
  </sheetData>
  <mergeCells count="3">
    <mergeCell ref="A1:D1"/>
    <mergeCell ref="B20:C20"/>
    <mergeCell ref="C22:D22"/>
  </mergeCells>
  <pageMargins left="0.75" right="0.75" top="1" bottom="1" header="0.5" footer="0.5"/>
  <pageSetup paperSize="9" orientation="portrait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6"/>
  <sheetViews>
    <sheetView topLeftCell="A13" workbookViewId="0">
      <selection activeCell="E32" sqref="E32"/>
    </sheetView>
  </sheetViews>
  <sheetFormatPr defaultColWidth="9" defaultRowHeight="13.5"/>
  <cols>
    <col min="1" max="1" width="12.25" customWidth="1"/>
    <col min="2" max="2" width="12.375" customWidth="1"/>
    <col min="3" max="3" width="13.375" customWidth="1"/>
    <col min="4" max="4" width="5" customWidth="1"/>
    <col min="5" max="10" width="8.75"/>
  </cols>
  <sheetData>
    <row r="1" s="53" customFormat="1" ht="12" spans="1:10">
      <c r="A1" s="54" t="s">
        <v>586</v>
      </c>
      <c r="B1" s="54"/>
      <c r="C1" s="54"/>
      <c r="D1" s="55"/>
      <c r="E1" s="56" t="s">
        <v>587</v>
      </c>
      <c r="F1" s="56"/>
      <c r="G1" s="56"/>
      <c r="H1" s="56"/>
      <c r="I1" s="56"/>
      <c r="J1" s="56"/>
    </row>
    <row r="2" spans="1:13">
      <c r="A2" s="57" t="s">
        <v>2</v>
      </c>
      <c r="B2" s="57" t="s">
        <v>588</v>
      </c>
      <c r="C2" s="57" t="s">
        <v>589</v>
      </c>
      <c r="D2" s="58"/>
      <c r="E2" s="59" t="s">
        <v>588</v>
      </c>
      <c r="F2" s="59" t="s">
        <v>4</v>
      </c>
      <c r="G2" s="59" t="s">
        <v>588</v>
      </c>
      <c r="H2" s="59" t="s">
        <v>4</v>
      </c>
      <c r="I2" s="59" t="s">
        <v>588</v>
      </c>
      <c r="J2" s="59" t="s">
        <v>4</v>
      </c>
      <c r="M2" s="57" t="s">
        <v>588</v>
      </c>
    </row>
    <row r="3" spans="1:14">
      <c r="A3" s="57">
        <v>1</v>
      </c>
      <c r="B3" s="57" t="s">
        <v>87</v>
      </c>
      <c r="C3" s="57">
        <v>150</v>
      </c>
      <c r="D3" s="58"/>
      <c r="E3" s="59" t="s">
        <v>82</v>
      </c>
      <c r="F3" s="59">
        <v>50</v>
      </c>
      <c r="G3" s="59" t="s">
        <v>23</v>
      </c>
      <c r="H3" s="59">
        <v>50</v>
      </c>
      <c r="I3" s="49" t="s">
        <v>120</v>
      </c>
      <c r="J3" s="59">
        <v>50</v>
      </c>
      <c r="M3" s="57" t="s">
        <v>87</v>
      </c>
      <c r="N3" t="str">
        <f>VLOOKUP(M3,总表!B:B,1,0)</f>
        <v>巢亚娟</v>
      </c>
    </row>
    <row r="4" spans="1:14">
      <c r="A4" s="57">
        <v>2</v>
      </c>
      <c r="B4" s="57" t="s">
        <v>24</v>
      </c>
      <c r="C4" s="57">
        <v>150</v>
      </c>
      <c r="D4" s="58"/>
      <c r="E4" s="59" t="s">
        <v>21</v>
      </c>
      <c r="F4" s="59">
        <v>50</v>
      </c>
      <c r="G4" s="59" t="s">
        <v>37</v>
      </c>
      <c r="H4" s="59">
        <v>50</v>
      </c>
      <c r="I4" s="64" t="s">
        <v>7</v>
      </c>
      <c r="J4" s="65">
        <v>150</v>
      </c>
      <c r="M4" s="57" t="s">
        <v>24</v>
      </c>
      <c r="N4" t="str">
        <f>VLOOKUP(M4,总表!B:B,1,0)</f>
        <v>毛会娟</v>
      </c>
    </row>
    <row r="5" spans="1:14">
      <c r="A5" s="57">
        <v>3</v>
      </c>
      <c r="B5" s="57" t="s">
        <v>104</v>
      </c>
      <c r="C5" s="57">
        <v>150</v>
      </c>
      <c r="D5" s="58"/>
      <c r="E5" s="59" t="s">
        <v>122</v>
      </c>
      <c r="F5" s="59">
        <v>50</v>
      </c>
      <c r="G5" s="59" t="s">
        <v>88</v>
      </c>
      <c r="H5" s="59">
        <v>50</v>
      </c>
      <c r="I5" s="64" t="s">
        <v>10</v>
      </c>
      <c r="J5" s="59">
        <v>150</v>
      </c>
      <c r="M5" s="57" t="s">
        <v>104</v>
      </c>
      <c r="N5" t="str">
        <f>VLOOKUP(M5,总表!B:B,1,0)</f>
        <v>孙黎峰</v>
      </c>
    </row>
    <row r="6" spans="1:14">
      <c r="A6" s="57">
        <v>4</v>
      </c>
      <c r="B6" s="57" t="s">
        <v>77</v>
      </c>
      <c r="C6" s="57">
        <v>150</v>
      </c>
      <c r="D6" s="58"/>
      <c r="E6" s="59" t="s">
        <v>131</v>
      </c>
      <c r="F6" s="59">
        <v>50</v>
      </c>
      <c r="G6" s="59" t="s">
        <v>29</v>
      </c>
      <c r="H6" s="59">
        <v>50</v>
      </c>
      <c r="I6" s="64" t="s">
        <v>12</v>
      </c>
      <c r="J6" s="65">
        <v>150</v>
      </c>
      <c r="M6" s="57" t="s">
        <v>77</v>
      </c>
      <c r="N6" t="str">
        <f>VLOOKUP(M6,总表!B:B,1,0)</f>
        <v>郭格秀</v>
      </c>
    </row>
    <row r="7" spans="1:14">
      <c r="A7" s="57">
        <v>5</v>
      </c>
      <c r="B7" s="57" t="s">
        <v>58</v>
      </c>
      <c r="C7" s="57">
        <v>150</v>
      </c>
      <c r="D7" s="58"/>
      <c r="E7" s="59" t="s">
        <v>113</v>
      </c>
      <c r="F7" s="59">
        <v>50</v>
      </c>
      <c r="G7" s="59" t="s">
        <v>79</v>
      </c>
      <c r="H7" s="59">
        <v>50</v>
      </c>
      <c r="I7" s="64" t="s">
        <v>13</v>
      </c>
      <c r="J7" s="59">
        <v>150</v>
      </c>
      <c r="M7" s="57" t="s">
        <v>58</v>
      </c>
      <c r="N7" t="str">
        <f>VLOOKUP(M7,总表!B:B,1,0)</f>
        <v>童小龙</v>
      </c>
    </row>
    <row r="8" spans="1:14">
      <c r="A8" s="57">
        <v>6</v>
      </c>
      <c r="B8" s="57" t="s">
        <v>66</v>
      </c>
      <c r="C8" s="57">
        <v>150</v>
      </c>
      <c r="D8" s="58"/>
      <c r="E8" s="59" t="s">
        <v>14</v>
      </c>
      <c r="F8" s="59">
        <v>50</v>
      </c>
      <c r="G8" s="59" t="s">
        <v>118</v>
      </c>
      <c r="H8" s="59">
        <v>50</v>
      </c>
      <c r="I8" s="64" t="s">
        <v>15</v>
      </c>
      <c r="J8" s="65">
        <v>150</v>
      </c>
      <c r="M8" s="57" t="s">
        <v>66</v>
      </c>
      <c r="N8" t="str">
        <f>VLOOKUP(M8,总表!B:B,1,0)</f>
        <v>徐叶琳</v>
      </c>
    </row>
    <row r="9" spans="1:14">
      <c r="A9" s="57">
        <v>7</v>
      </c>
      <c r="B9" s="57" t="s">
        <v>98</v>
      </c>
      <c r="C9" s="57">
        <v>150</v>
      </c>
      <c r="D9" s="58"/>
      <c r="E9" s="59" t="s">
        <v>85</v>
      </c>
      <c r="F9" s="59">
        <v>50</v>
      </c>
      <c r="G9" s="59" t="s">
        <v>109</v>
      </c>
      <c r="H9" s="59">
        <v>50</v>
      </c>
      <c r="I9" s="64" t="s">
        <v>16</v>
      </c>
      <c r="J9" s="59">
        <v>150</v>
      </c>
      <c r="M9" s="57" t="s">
        <v>98</v>
      </c>
      <c r="N9" t="str">
        <f>VLOOKUP(M9,总表!B:B,1,0)</f>
        <v>施健</v>
      </c>
    </row>
    <row r="10" spans="1:14">
      <c r="A10" s="57">
        <v>8</v>
      </c>
      <c r="B10" s="57" t="s">
        <v>36</v>
      </c>
      <c r="C10" s="57">
        <v>150</v>
      </c>
      <c r="D10" s="58"/>
      <c r="E10" s="59" t="s">
        <v>116</v>
      </c>
      <c r="F10" s="59">
        <v>50</v>
      </c>
      <c r="G10" s="59" t="s">
        <v>117</v>
      </c>
      <c r="H10" s="59">
        <v>50</v>
      </c>
      <c r="I10" s="64" t="s">
        <v>17</v>
      </c>
      <c r="J10" s="65">
        <v>150</v>
      </c>
      <c r="M10" s="57" t="s">
        <v>36</v>
      </c>
      <c r="N10" t="str">
        <f>VLOOKUP(M10,总表!B:B,1,0)</f>
        <v>常铀</v>
      </c>
    </row>
    <row r="11" spans="1:14">
      <c r="A11" s="57">
        <v>9</v>
      </c>
      <c r="B11" s="57" t="s">
        <v>73</v>
      </c>
      <c r="C11" s="57">
        <v>150</v>
      </c>
      <c r="D11" s="58"/>
      <c r="E11" s="59" t="s">
        <v>35</v>
      </c>
      <c r="F11" s="59">
        <v>50</v>
      </c>
      <c r="G11" s="59" t="s">
        <v>124</v>
      </c>
      <c r="H11" s="59">
        <v>50</v>
      </c>
      <c r="I11" s="65"/>
      <c r="J11" s="65"/>
      <c r="M11" s="57" t="s">
        <v>73</v>
      </c>
      <c r="N11" t="str">
        <f>VLOOKUP(M11,总表!B:B,1,0)</f>
        <v>马新华</v>
      </c>
    </row>
    <row r="12" spans="1:14">
      <c r="A12" s="57">
        <v>10</v>
      </c>
      <c r="B12" s="57" t="s">
        <v>79</v>
      </c>
      <c r="C12" s="57">
        <v>150</v>
      </c>
      <c r="D12" s="58"/>
      <c r="E12" s="59" t="s">
        <v>119</v>
      </c>
      <c r="F12" s="59">
        <v>50</v>
      </c>
      <c r="G12" s="59" t="s">
        <v>30</v>
      </c>
      <c r="H12" s="59">
        <v>50</v>
      </c>
      <c r="I12" s="65"/>
      <c r="J12" s="65"/>
      <c r="M12" s="57" t="s">
        <v>79</v>
      </c>
      <c r="N12" t="str">
        <f>VLOOKUP(M12,总表!B:B,1,0)</f>
        <v>陈忠花</v>
      </c>
    </row>
    <row r="13" spans="1:14">
      <c r="A13" s="57">
        <v>11</v>
      </c>
      <c r="B13" s="57" t="s">
        <v>112</v>
      </c>
      <c r="C13" s="57">
        <v>150</v>
      </c>
      <c r="D13" s="58"/>
      <c r="E13" s="59"/>
      <c r="F13" s="59"/>
      <c r="G13" s="59"/>
      <c r="H13" s="59"/>
      <c r="I13" s="65"/>
      <c r="J13" s="65">
        <f>SUM(F3:J12)</f>
        <v>2100</v>
      </c>
      <c r="M13" s="57" t="s">
        <v>112</v>
      </c>
      <c r="N13" t="str">
        <f>VLOOKUP(M13,总表!B:B,1,0)</f>
        <v>郭小福</v>
      </c>
    </row>
    <row r="14" spans="1:14">
      <c r="A14" s="57">
        <v>12</v>
      </c>
      <c r="B14" s="57" t="s">
        <v>122</v>
      </c>
      <c r="C14" s="57">
        <v>150</v>
      </c>
      <c r="D14" s="58"/>
      <c r="E14" s="60"/>
      <c r="F14" s="60"/>
      <c r="G14" s="60"/>
      <c r="H14" s="60"/>
      <c r="I14" s="60"/>
      <c r="J14" s="60"/>
      <c r="M14" s="57" t="s">
        <v>122</v>
      </c>
      <c r="N14" t="str">
        <f>VLOOKUP(M14,总表!B:B,1,0)</f>
        <v>周海磊</v>
      </c>
    </row>
    <row r="15" spans="1:14">
      <c r="A15" s="57">
        <v>13</v>
      </c>
      <c r="B15" s="57" t="s">
        <v>69</v>
      </c>
      <c r="C15" s="57">
        <v>150</v>
      </c>
      <c r="D15" s="58"/>
      <c r="E15" s="60" t="s">
        <v>590</v>
      </c>
      <c r="F15" s="60"/>
      <c r="G15" s="60"/>
      <c r="H15" s="60" t="s">
        <v>591</v>
      </c>
      <c r="I15" s="60"/>
      <c r="J15" s="55" t="s">
        <v>592</v>
      </c>
      <c r="M15" s="57" t="s">
        <v>69</v>
      </c>
      <c r="N15" t="str">
        <f>VLOOKUP(M15,总表!B:B,1,0)</f>
        <v>曹永红</v>
      </c>
    </row>
    <row r="16" spans="1:14">
      <c r="A16" s="57">
        <v>14</v>
      </c>
      <c r="B16" s="57" t="s">
        <v>78</v>
      </c>
      <c r="C16" s="57">
        <v>150</v>
      </c>
      <c r="D16" s="58"/>
      <c r="E16" s="61"/>
      <c r="F16" s="61"/>
      <c r="G16" s="55"/>
      <c r="H16" s="55"/>
      <c r="I16" s="55"/>
      <c r="J16" s="55"/>
      <c r="M16" s="57" t="s">
        <v>78</v>
      </c>
      <c r="N16" t="str">
        <f>VLOOKUP(M16,总表!B:B,1,0)</f>
        <v>潘彩平</v>
      </c>
    </row>
    <row r="17" spans="1:14">
      <c r="A17" s="57">
        <v>15</v>
      </c>
      <c r="B17" s="57" t="s">
        <v>18</v>
      </c>
      <c r="C17" s="57">
        <v>150</v>
      </c>
      <c r="D17" s="58"/>
      <c r="E17" s="61"/>
      <c r="F17" s="61"/>
      <c r="G17" s="55"/>
      <c r="H17" s="55"/>
      <c r="I17" s="55"/>
      <c r="J17" s="55"/>
      <c r="M17" s="57" t="s">
        <v>18</v>
      </c>
      <c r="N17" t="str">
        <f>VLOOKUP(M17,总表!B:B,1,0)</f>
        <v>赵华新</v>
      </c>
    </row>
    <row r="18" spans="1:14">
      <c r="A18" s="57">
        <v>16</v>
      </c>
      <c r="B18" s="57" t="s">
        <v>29</v>
      </c>
      <c r="C18" s="57">
        <v>150</v>
      </c>
      <c r="D18" s="58"/>
      <c r="E18" s="56" t="s">
        <v>593</v>
      </c>
      <c r="F18" s="56"/>
      <c r="G18" s="56"/>
      <c r="H18" s="56"/>
      <c r="I18" s="56"/>
      <c r="J18" s="56"/>
      <c r="M18" s="57" t="s">
        <v>29</v>
      </c>
      <c r="N18" t="str">
        <f>VLOOKUP(M18,总表!B:B,1,0)</f>
        <v>丛彩亚</v>
      </c>
    </row>
    <row r="19" spans="1:14">
      <c r="A19" s="57">
        <v>17</v>
      </c>
      <c r="B19" s="57" t="s">
        <v>63</v>
      </c>
      <c r="C19" s="57">
        <v>150</v>
      </c>
      <c r="D19" s="58"/>
      <c r="E19" s="59" t="s">
        <v>588</v>
      </c>
      <c r="F19" s="59" t="s">
        <v>4</v>
      </c>
      <c r="G19" s="59" t="s">
        <v>588</v>
      </c>
      <c r="H19" s="59" t="s">
        <v>4</v>
      </c>
      <c r="I19" s="59" t="s">
        <v>588</v>
      </c>
      <c r="J19" s="59" t="s">
        <v>4</v>
      </c>
      <c r="M19" s="57" t="s">
        <v>63</v>
      </c>
      <c r="N19" t="str">
        <f>VLOOKUP(M19,总表!B:B,1,0)</f>
        <v>张兴奕</v>
      </c>
    </row>
    <row r="20" spans="1:14">
      <c r="A20" s="57">
        <v>18</v>
      </c>
      <c r="B20" s="57" t="s">
        <v>67</v>
      </c>
      <c r="C20" s="57">
        <v>150</v>
      </c>
      <c r="D20" s="58"/>
      <c r="E20" s="49" t="s">
        <v>82</v>
      </c>
      <c r="F20" s="59">
        <v>150</v>
      </c>
      <c r="G20" s="62" t="s">
        <v>594</v>
      </c>
      <c r="H20" s="59">
        <v>150</v>
      </c>
      <c r="I20" s="49" t="s">
        <v>93</v>
      </c>
      <c r="J20" s="59">
        <v>150</v>
      </c>
      <c r="M20" s="57" t="s">
        <v>67</v>
      </c>
      <c r="N20" t="str">
        <f>VLOOKUP(M20,总表!B:B,1,0)</f>
        <v>张小明</v>
      </c>
    </row>
    <row r="21" spans="1:14">
      <c r="A21" s="57">
        <v>19</v>
      </c>
      <c r="B21" s="57" t="s">
        <v>139</v>
      </c>
      <c r="C21" s="57">
        <v>150</v>
      </c>
      <c r="D21" s="58"/>
      <c r="E21" s="49" t="s">
        <v>112</v>
      </c>
      <c r="F21" s="59">
        <v>150</v>
      </c>
      <c r="G21" s="49" t="s">
        <v>36</v>
      </c>
      <c r="H21" s="59">
        <v>150</v>
      </c>
      <c r="I21" s="49" t="s">
        <v>91</v>
      </c>
      <c r="J21" s="59">
        <v>150</v>
      </c>
      <c r="M21" s="57" t="s">
        <v>139</v>
      </c>
      <c r="N21" t="str">
        <f>VLOOKUP(M21,总表!B:B,1,0)</f>
        <v>包建琴</v>
      </c>
    </row>
    <row r="22" spans="1:14">
      <c r="A22" s="57">
        <v>20</v>
      </c>
      <c r="B22" s="57" t="s">
        <v>92</v>
      </c>
      <c r="C22" s="57">
        <v>150</v>
      </c>
      <c r="D22" s="58"/>
      <c r="E22" s="49" t="s">
        <v>595</v>
      </c>
      <c r="F22" s="59">
        <v>150</v>
      </c>
      <c r="G22" s="49" t="s">
        <v>79</v>
      </c>
      <c r="H22" s="59">
        <v>150</v>
      </c>
      <c r="I22" s="49" t="s">
        <v>122</v>
      </c>
      <c r="J22" s="59">
        <v>150</v>
      </c>
      <c r="M22" s="57" t="s">
        <v>92</v>
      </c>
      <c r="N22" t="str">
        <f>VLOOKUP(M22,总表!B:B,1,0)</f>
        <v>薛静麒</v>
      </c>
    </row>
    <row r="23" spans="1:14">
      <c r="A23" s="57">
        <v>21</v>
      </c>
      <c r="B23" s="57" t="s">
        <v>64</v>
      </c>
      <c r="C23" s="57">
        <v>150</v>
      </c>
      <c r="D23" s="58"/>
      <c r="E23" s="49" t="s">
        <v>596</v>
      </c>
      <c r="F23" s="59">
        <v>150</v>
      </c>
      <c r="G23" s="49" t="s">
        <v>597</v>
      </c>
      <c r="H23" s="59">
        <v>150</v>
      </c>
      <c r="I23" s="49" t="s">
        <v>12</v>
      </c>
      <c r="J23" s="59">
        <v>150</v>
      </c>
      <c r="M23" s="57" t="s">
        <v>64</v>
      </c>
      <c r="N23" t="str">
        <f>VLOOKUP(M23,总表!B:B,1,0)</f>
        <v>陈慧青</v>
      </c>
    </row>
    <row r="24" spans="1:14">
      <c r="A24" s="57">
        <v>22</v>
      </c>
      <c r="B24" s="57" t="s">
        <v>27</v>
      </c>
      <c r="C24" s="57">
        <v>150</v>
      </c>
      <c r="D24" s="58"/>
      <c r="E24" s="49" t="s">
        <v>118</v>
      </c>
      <c r="F24" s="59">
        <v>150</v>
      </c>
      <c r="G24" s="49" t="s">
        <v>56</v>
      </c>
      <c r="H24" s="59">
        <v>150</v>
      </c>
      <c r="I24" s="49" t="s">
        <v>10</v>
      </c>
      <c r="J24" s="59">
        <v>150</v>
      </c>
      <c r="M24" s="57" t="s">
        <v>27</v>
      </c>
      <c r="N24" t="str">
        <f>VLOOKUP(M24,总表!B:B,1,0)</f>
        <v>巢荣荣</v>
      </c>
    </row>
    <row r="25" spans="1:14">
      <c r="A25" s="57">
        <v>23</v>
      </c>
      <c r="B25" s="57" t="s">
        <v>14</v>
      </c>
      <c r="C25" s="57">
        <v>150</v>
      </c>
      <c r="D25" s="58"/>
      <c r="E25" s="63" t="s">
        <v>598</v>
      </c>
      <c r="F25" s="59">
        <v>150</v>
      </c>
      <c r="G25" s="49" t="s">
        <v>26</v>
      </c>
      <c r="H25" s="59">
        <v>150</v>
      </c>
      <c r="I25" s="49" t="s">
        <v>32</v>
      </c>
      <c r="J25" s="59">
        <v>150</v>
      </c>
      <c r="M25" s="57" t="s">
        <v>14</v>
      </c>
      <c r="N25" t="str">
        <f>VLOOKUP(M25,总表!B:B,1,0)</f>
        <v>张林峰</v>
      </c>
    </row>
    <row r="26" spans="1:14">
      <c r="A26" s="57">
        <v>24</v>
      </c>
      <c r="B26" s="57" t="s">
        <v>72</v>
      </c>
      <c r="C26" s="57">
        <v>150</v>
      </c>
      <c r="D26" s="58"/>
      <c r="E26" s="49" t="s">
        <v>18</v>
      </c>
      <c r="F26" s="59">
        <v>150</v>
      </c>
      <c r="G26" s="49" t="s">
        <v>64</v>
      </c>
      <c r="H26" s="59">
        <v>150</v>
      </c>
      <c r="I26" s="49" t="s">
        <v>15</v>
      </c>
      <c r="J26" s="59">
        <v>150</v>
      </c>
      <c r="M26" s="57" t="s">
        <v>72</v>
      </c>
      <c r="N26" t="str">
        <f>VLOOKUP(M26,总表!B:B,1,0)</f>
        <v>王琴</v>
      </c>
    </row>
    <row r="27" spans="1:14">
      <c r="A27" s="57">
        <v>25</v>
      </c>
      <c r="B27" s="57" t="s">
        <v>119</v>
      </c>
      <c r="C27" s="57">
        <v>150</v>
      </c>
      <c r="D27" s="58"/>
      <c r="E27" s="49" t="s">
        <v>85</v>
      </c>
      <c r="F27" s="59">
        <v>150</v>
      </c>
      <c r="G27" s="49" t="s">
        <v>119</v>
      </c>
      <c r="H27" s="59">
        <v>150</v>
      </c>
      <c r="I27" s="49" t="s">
        <v>16</v>
      </c>
      <c r="J27" s="59">
        <v>150</v>
      </c>
      <c r="M27" s="57" t="s">
        <v>119</v>
      </c>
      <c r="N27" t="str">
        <f>VLOOKUP(M27,总表!B:B,1,0)</f>
        <v>顾静安</v>
      </c>
    </row>
    <row r="28" spans="1:14">
      <c r="A28" s="57">
        <v>26</v>
      </c>
      <c r="B28" s="57" t="s">
        <v>26</v>
      </c>
      <c r="C28" s="57">
        <v>150</v>
      </c>
      <c r="D28" s="58"/>
      <c r="E28" s="49" t="s">
        <v>116</v>
      </c>
      <c r="F28" s="59">
        <v>150</v>
      </c>
      <c r="G28" s="62" t="s">
        <v>599</v>
      </c>
      <c r="H28" s="59">
        <v>150</v>
      </c>
      <c r="I28" s="49" t="s">
        <v>17</v>
      </c>
      <c r="J28" s="59">
        <v>150</v>
      </c>
      <c r="M28" s="57" t="s">
        <v>26</v>
      </c>
      <c r="N28" t="str">
        <f>VLOOKUP(M28,总表!B:B,1,0)</f>
        <v>张荣伟</v>
      </c>
    </row>
    <row r="29" spans="1:14">
      <c r="A29" s="57">
        <v>27</v>
      </c>
      <c r="B29" s="57" t="s">
        <v>53</v>
      </c>
      <c r="C29" s="57">
        <v>150</v>
      </c>
      <c r="D29" s="58"/>
      <c r="E29" s="49" t="s">
        <v>117</v>
      </c>
      <c r="F29" s="59">
        <v>150</v>
      </c>
      <c r="G29" s="49" t="s">
        <v>35</v>
      </c>
      <c r="H29" s="59">
        <v>150</v>
      </c>
      <c r="I29" s="67"/>
      <c r="J29" s="59"/>
      <c r="M29" s="57" t="s">
        <v>53</v>
      </c>
      <c r="N29" t="str">
        <f>VLOOKUP(M29,总表!B:B,1,0)</f>
        <v>杨玉林</v>
      </c>
    </row>
    <row r="30" spans="1:14">
      <c r="A30" s="57">
        <v>28</v>
      </c>
      <c r="B30" s="57" t="s">
        <v>74</v>
      </c>
      <c r="C30" s="57">
        <v>150</v>
      </c>
      <c r="D30" s="58"/>
      <c r="E30" s="49" t="s">
        <v>80</v>
      </c>
      <c r="F30" s="59">
        <v>150</v>
      </c>
      <c r="G30" s="49" t="s">
        <v>124</v>
      </c>
      <c r="H30" s="59">
        <v>150</v>
      </c>
      <c r="I30" s="67"/>
      <c r="J30" s="59"/>
      <c r="M30" s="57" t="s">
        <v>74</v>
      </c>
      <c r="N30" t="str">
        <f>VLOOKUP(M30,总表!B:B,1,0)</f>
        <v>徐兴华</v>
      </c>
    </row>
    <row r="31" spans="1:14">
      <c r="A31" s="57">
        <v>29</v>
      </c>
      <c r="B31" s="57" t="s">
        <v>59</v>
      </c>
      <c r="C31" s="57">
        <v>150</v>
      </c>
      <c r="D31" s="58"/>
      <c r="E31" s="64"/>
      <c r="F31" s="65"/>
      <c r="G31" s="54"/>
      <c r="H31" s="54"/>
      <c r="I31" s="54"/>
      <c r="J31" s="54">
        <f>SUM(E20:J30)</f>
        <v>4650</v>
      </c>
      <c r="M31" s="57" t="s">
        <v>59</v>
      </c>
      <c r="N31" t="str">
        <f>VLOOKUP(M31,总表!B:B,1,0)</f>
        <v>恽波</v>
      </c>
    </row>
    <row r="32" spans="1:14">
      <c r="A32" s="57">
        <v>30</v>
      </c>
      <c r="B32" s="57" t="s">
        <v>21</v>
      </c>
      <c r="C32" s="57">
        <v>150</v>
      </c>
      <c r="D32" s="58"/>
      <c r="E32" s="60" t="s">
        <v>590</v>
      </c>
      <c r="F32" s="60"/>
      <c r="G32" s="60"/>
      <c r="H32" s="60" t="s">
        <v>591</v>
      </c>
      <c r="I32" s="60"/>
      <c r="J32" s="55" t="s">
        <v>592</v>
      </c>
      <c r="M32" s="57" t="s">
        <v>21</v>
      </c>
      <c r="N32" t="str">
        <f>VLOOKUP(M32,总表!B:B,1,0)</f>
        <v>任金华</v>
      </c>
    </row>
    <row r="33" spans="1:14">
      <c r="A33" s="57">
        <v>31</v>
      </c>
      <c r="B33" s="57" t="s">
        <v>68</v>
      </c>
      <c r="C33" s="57">
        <v>150</v>
      </c>
      <c r="D33" s="58"/>
      <c r="E33" s="55"/>
      <c r="F33" s="55"/>
      <c r="G33" s="55"/>
      <c r="H33" s="55"/>
      <c r="I33" s="55"/>
      <c r="J33" s="55"/>
      <c r="M33" s="57" t="s">
        <v>68</v>
      </c>
      <c r="N33" t="str">
        <f>VLOOKUP(M33,总表!B:B,1,0)</f>
        <v>陆玲娣</v>
      </c>
    </row>
    <row r="34" spans="1:14">
      <c r="A34" s="57">
        <v>32</v>
      </c>
      <c r="B34" s="57" t="s">
        <v>93</v>
      </c>
      <c r="C34" s="57">
        <v>150</v>
      </c>
      <c r="D34" s="58"/>
      <c r="E34" s="55"/>
      <c r="F34" s="55"/>
      <c r="G34" s="55"/>
      <c r="H34" s="55"/>
      <c r="I34" s="55"/>
      <c r="J34" s="55"/>
      <c r="M34" s="57" t="s">
        <v>93</v>
      </c>
      <c r="N34" t="str">
        <f>VLOOKUP(M34,总表!B:B,1,0)</f>
        <v>郑志荣</v>
      </c>
    </row>
    <row r="35" spans="1:14">
      <c r="A35" s="57">
        <v>33</v>
      </c>
      <c r="B35" s="57" t="s">
        <v>117</v>
      </c>
      <c r="C35" s="57">
        <v>150</v>
      </c>
      <c r="D35" s="58"/>
      <c r="E35" s="55"/>
      <c r="F35" s="55"/>
      <c r="G35" s="55"/>
      <c r="H35" s="55"/>
      <c r="I35" s="55"/>
      <c r="J35" s="55"/>
      <c r="M35" s="57" t="s">
        <v>117</v>
      </c>
      <c r="N35" t="str">
        <f>VLOOKUP(M35,总表!B:B,1,0)</f>
        <v>李建</v>
      </c>
    </row>
    <row r="36" spans="1:14">
      <c r="A36" s="57">
        <v>34</v>
      </c>
      <c r="B36" s="57" t="s">
        <v>84</v>
      </c>
      <c r="C36" s="57">
        <v>150</v>
      </c>
      <c r="D36" s="58"/>
      <c r="E36" s="55"/>
      <c r="F36" s="55"/>
      <c r="G36" s="55"/>
      <c r="H36" s="55"/>
      <c r="I36" s="55"/>
      <c r="J36" s="55"/>
      <c r="M36" s="57" t="s">
        <v>84</v>
      </c>
      <c r="N36" t="str">
        <f>VLOOKUP(M36,总表!B:B,1,0)</f>
        <v>张旦辉</v>
      </c>
    </row>
    <row r="37" spans="1:14">
      <c r="A37" s="57">
        <v>35</v>
      </c>
      <c r="B37" s="57" t="s">
        <v>109</v>
      </c>
      <c r="C37" s="57">
        <v>150</v>
      </c>
      <c r="D37" s="58"/>
      <c r="E37" s="55"/>
      <c r="F37" s="55"/>
      <c r="G37" s="55"/>
      <c r="H37" s="55"/>
      <c r="I37" s="55"/>
      <c r="J37" s="55"/>
      <c r="M37" s="57" t="s">
        <v>109</v>
      </c>
      <c r="N37" t="str">
        <f>VLOOKUP(M37,总表!B:B,1,0)</f>
        <v>刘英杰</v>
      </c>
    </row>
    <row r="38" spans="1:14">
      <c r="A38" s="57">
        <v>36</v>
      </c>
      <c r="B38" s="57" t="s">
        <v>71</v>
      </c>
      <c r="C38" s="57">
        <v>150</v>
      </c>
      <c r="D38" s="58"/>
      <c r="E38" s="55"/>
      <c r="F38" s="55"/>
      <c r="G38" s="55"/>
      <c r="H38" s="55"/>
      <c r="I38" s="55"/>
      <c r="J38" s="55"/>
      <c r="M38" s="57" t="s">
        <v>71</v>
      </c>
      <c r="N38" t="str">
        <f>VLOOKUP(M38,总表!B:B,1,0)</f>
        <v>黄琰</v>
      </c>
    </row>
    <row r="39" spans="1:14">
      <c r="A39" s="57">
        <v>37</v>
      </c>
      <c r="B39" s="57" t="s">
        <v>80</v>
      </c>
      <c r="C39" s="57">
        <v>150</v>
      </c>
      <c r="D39" s="58"/>
      <c r="E39" s="55"/>
      <c r="F39" s="55"/>
      <c r="G39" s="55"/>
      <c r="H39" s="55"/>
      <c r="I39" s="55"/>
      <c r="J39" s="55"/>
      <c r="M39" s="57" t="s">
        <v>80</v>
      </c>
      <c r="N39" t="str">
        <f>VLOOKUP(M39,总表!B:B,1,0)</f>
        <v>姚玉琳</v>
      </c>
    </row>
    <row r="40" spans="1:14">
      <c r="A40" s="57">
        <v>38</v>
      </c>
      <c r="B40" s="57" t="s">
        <v>61</v>
      </c>
      <c r="C40" s="57">
        <v>150</v>
      </c>
      <c r="D40" s="58"/>
      <c r="E40" s="55"/>
      <c r="F40" s="55"/>
      <c r="G40" s="55"/>
      <c r="H40" s="55"/>
      <c r="I40" s="55"/>
      <c r="J40" s="55">
        <f>C48+J31+J13</f>
        <v>13500</v>
      </c>
      <c r="M40" s="57" t="s">
        <v>61</v>
      </c>
      <c r="N40" t="str">
        <f>VLOOKUP(M40,总表!B:B,1,0)</f>
        <v>李晶晶</v>
      </c>
    </row>
    <row r="41" spans="1:14">
      <c r="A41" s="57">
        <v>39</v>
      </c>
      <c r="B41" s="57" t="s">
        <v>89</v>
      </c>
      <c r="C41" s="57">
        <v>150</v>
      </c>
      <c r="D41" s="58"/>
      <c r="E41" s="55"/>
      <c r="F41" s="55"/>
      <c r="G41" s="55"/>
      <c r="H41" s="55"/>
      <c r="I41" s="55"/>
      <c r="J41" s="55"/>
      <c r="M41" s="57" t="s">
        <v>89</v>
      </c>
      <c r="N41" t="str">
        <f>VLOOKUP(M41,总表!B:B,1,0)</f>
        <v>包玲炎</v>
      </c>
    </row>
    <row r="42" spans="1:14">
      <c r="A42" s="57">
        <v>40</v>
      </c>
      <c r="B42" s="57" t="s">
        <v>57</v>
      </c>
      <c r="C42" s="57">
        <v>150</v>
      </c>
      <c r="D42" s="58"/>
      <c r="E42" s="55"/>
      <c r="F42" s="55"/>
      <c r="G42" s="55"/>
      <c r="H42" s="55"/>
      <c r="I42" s="55"/>
      <c r="J42" s="55"/>
      <c r="M42" s="57" t="s">
        <v>57</v>
      </c>
      <c r="N42" t="str">
        <f>VLOOKUP(M42,总表!B:B,1,0)</f>
        <v>何志英</v>
      </c>
    </row>
    <row r="43" spans="1:14">
      <c r="A43" s="57">
        <v>41</v>
      </c>
      <c r="B43" s="57" t="s">
        <v>90</v>
      </c>
      <c r="C43" s="57">
        <v>150</v>
      </c>
      <c r="D43" s="58"/>
      <c r="E43" s="55"/>
      <c r="F43" s="55"/>
      <c r="G43" s="55"/>
      <c r="H43" s="55"/>
      <c r="I43" s="55"/>
      <c r="J43" s="55"/>
      <c r="M43" s="57" t="s">
        <v>90</v>
      </c>
      <c r="N43" t="str">
        <f>VLOOKUP(M43,总表!B:B,1,0)</f>
        <v>林嘉慧</v>
      </c>
    </row>
    <row r="44" spans="1:14">
      <c r="A44" s="57">
        <v>42</v>
      </c>
      <c r="B44" s="57" t="s">
        <v>81</v>
      </c>
      <c r="C44" s="57">
        <v>150</v>
      </c>
      <c r="D44" s="58"/>
      <c r="E44" s="55"/>
      <c r="F44" s="55"/>
      <c r="G44" s="55"/>
      <c r="H44" s="55"/>
      <c r="I44" s="55"/>
      <c r="J44" s="55"/>
      <c r="M44" s="57" t="s">
        <v>81</v>
      </c>
      <c r="N44" t="str">
        <f>VLOOKUP(M44,总表!B:B,1,0)</f>
        <v>康佳</v>
      </c>
    </row>
    <row r="45" spans="1:14">
      <c r="A45" s="57">
        <v>43</v>
      </c>
      <c r="B45" s="57" t="s">
        <v>83</v>
      </c>
      <c r="C45" s="57">
        <v>150</v>
      </c>
      <c r="D45" s="58"/>
      <c r="E45" s="55"/>
      <c r="F45" s="55"/>
      <c r="G45" s="55"/>
      <c r="H45" s="55"/>
      <c r="I45" s="55"/>
      <c r="J45" s="55"/>
      <c r="M45" s="57" t="s">
        <v>83</v>
      </c>
      <c r="N45" t="str">
        <f>VLOOKUP(M45,总表!B:B,1,0)</f>
        <v>宫丽萍</v>
      </c>
    </row>
    <row r="46" spans="1:14">
      <c r="A46" s="57">
        <v>44</v>
      </c>
      <c r="B46" s="57" t="s">
        <v>94</v>
      </c>
      <c r="C46" s="57">
        <v>150</v>
      </c>
      <c r="D46" s="58"/>
      <c r="E46" s="55"/>
      <c r="F46" s="60"/>
      <c r="G46" s="60"/>
      <c r="H46" s="60"/>
      <c r="I46" s="60"/>
      <c r="J46" s="60"/>
      <c r="M46" s="57" t="s">
        <v>94</v>
      </c>
      <c r="N46" t="str">
        <f>VLOOKUP(M46,总表!B:B,1,0)</f>
        <v>孙丹丹</v>
      </c>
    </row>
    <row r="47" spans="1:14">
      <c r="A47" s="57">
        <v>45</v>
      </c>
      <c r="B47" s="57" t="s">
        <v>113</v>
      </c>
      <c r="C47" s="57">
        <v>150</v>
      </c>
      <c r="D47" s="58"/>
      <c r="E47" s="60"/>
      <c r="F47" s="55"/>
      <c r="G47" s="55"/>
      <c r="H47" s="55"/>
      <c r="I47" s="55"/>
      <c r="J47" s="55"/>
      <c r="M47" s="57" t="s">
        <v>113</v>
      </c>
      <c r="N47" t="str">
        <f>VLOOKUP(M47,总表!B:B,1,0)</f>
        <v>蒋玲</v>
      </c>
    </row>
    <row r="48" spans="1:14">
      <c r="A48" s="57"/>
      <c r="B48" s="54"/>
      <c r="C48" s="57">
        <f>SUM(C3:C47)</f>
        <v>6750</v>
      </c>
      <c r="D48" s="58"/>
      <c r="E48" s="55"/>
      <c r="F48" s="55"/>
      <c r="G48" s="55"/>
      <c r="H48" s="55"/>
      <c r="I48" s="55"/>
      <c r="J48" s="55"/>
      <c r="M48" s="68" t="s">
        <v>82</v>
      </c>
      <c r="N48" t="str">
        <f>VLOOKUP(M48,总表!B:B,1,0)</f>
        <v>耿志忠</v>
      </c>
    </row>
    <row r="49" spans="1:14">
      <c r="A49" s="58"/>
      <c r="B49" s="66">
        <f>C48</f>
        <v>6750</v>
      </c>
      <c r="C49" s="66"/>
      <c r="D49" s="58"/>
      <c r="E49" s="55"/>
      <c r="F49" s="55"/>
      <c r="G49" s="55"/>
      <c r="H49" s="55"/>
      <c r="I49" s="55"/>
      <c r="J49" s="55"/>
      <c r="M49" s="59" t="s">
        <v>21</v>
      </c>
      <c r="N49" t="str">
        <f>VLOOKUP(M49,总表!B:B,1,0)</f>
        <v>任金华</v>
      </c>
    </row>
    <row r="50" spans="1:14">
      <c r="A50" s="55"/>
      <c r="B50" s="55"/>
      <c r="C50" s="55"/>
      <c r="D50" s="55"/>
      <c r="E50" s="55"/>
      <c r="F50" s="55"/>
      <c r="G50" s="55"/>
      <c r="H50" s="55"/>
      <c r="I50" s="55"/>
      <c r="J50" s="55"/>
      <c r="M50" s="59" t="s">
        <v>122</v>
      </c>
      <c r="N50" t="str">
        <f>VLOOKUP(M50,总表!B:B,1,0)</f>
        <v>周海磊</v>
      </c>
    </row>
    <row r="51" spans="1:14">
      <c r="A51" s="55" t="s">
        <v>482</v>
      </c>
      <c r="B51" s="55" t="s">
        <v>600</v>
      </c>
      <c r="C51" s="55" t="s">
        <v>592</v>
      </c>
      <c r="D51" s="55"/>
      <c r="E51" s="55"/>
      <c r="F51" s="55"/>
      <c r="G51" s="55"/>
      <c r="H51" s="55"/>
      <c r="I51" s="55"/>
      <c r="J51" s="55"/>
      <c r="M51" s="59" t="s">
        <v>131</v>
      </c>
      <c r="N51" t="str">
        <f>VLOOKUP(M51,总表!B:B,1,0)</f>
        <v>邵小英</v>
      </c>
    </row>
    <row r="52" spans="13:14">
      <c r="M52" s="59" t="s">
        <v>113</v>
      </c>
      <c r="N52" t="str">
        <f>VLOOKUP(M52,总表!B:B,1,0)</f>
        <v>蒋玲</v>
      </c>
    </row>
    <row r="53" spans="13:14">
      <c r="M53" s="59" t="s">
        <v>14</v>
      </c>
      <c r="N53" t="str">
        <f>VLOOKUP(M53,总表!B:B,1,0)</f>
        <v>张林峰</v>
      </c>
    </row>
    <row r="54" spans="13:14">
      <c r="M54" s="59" t="s">
        <v>85</v>
      </c>
      <c r="N54" t="str">
        <f>VLOOKUP(M54,总表!B:B,1,0)</f>
        <v>黄敏荣</v>
      </c>
    </row>
    <row r="55" spans="13:14">
      <c r="M55" s="59" t="s">
        <v>116</v>
      </c>
      <c r="N55" t="str">
        <f>VLOOKUP(M55,总表!B:B,1,0)</f>
        <v>何伟</v>
      </c>
    </row>
    <row r="56" spans="13:14">
      <c r="M56" s="59" t="s">
        <v>35</v>
      </c>
      <c r="N56" t="str">
        <f>VLOOKUP(M56,总表!B:B,1,0)</f>
        <v>尹纪才</v>
      </c>
    </row>
    <row r="57" spans="13:14">
      <c r="M57" s="59" t="s">
        <v>119</v>
      </c>
      <c r="N57" t="str">
        <f>VLOOKUP(M57,总表!B:B,1,0)</f>
        <v>顾静安</v>
      </c>
    </row>
    <row r="58" spans="13:14">
      <c r="M58" s="59" t="s">
        <v>23</v>
      </c>
      <c r="N58" t="str">
        <f>VLOOKUP(M58,总表!B:B,1,0)</f>
        <v>黄其</v>
      </c>
    </row>
    <row r="59" spans="13:14">
      <c r="M59" s="59" t="s">
        <v>37</v>
      </c>
      <c r="N59" t="str">
        <f>VLOOKUP(M59,总表!B:B,1,0)</f>
        <v>巢玉君</v>
      </c>
    </row>
    <row r="60" spans="13:14">
      <c r="M60" s="59" t="s">
        <v>88</v>
      </c>
      <c r="N60" t="str">
        <f>VLOOKUP(M60,总表!B:B,1,0)</f>
        <v>黄治忠</v>
      </c>
    </row>
    <row r="61" spans="12:15">
      <c r="L61" s="69"/>
      <c r="N61" s="69" t="e">
        <f>VLOOKUP(L77,总表!B:B,1,0)</f>
        <v>#N/A</v>
      </c>
      <c r="O61" s="69"/>
    </row>
    <row r="62" spans="13:14">
      <c r="M62" s="59" t="s">
        <v>79</v>
      </c>
      <c r="N62" t="str">
        <f>VLOOKUP(M62,总表!B:B,1,0)</f>
        <v>陈忠花</v>
      </c>
    </row>
    <row r="63" spans="13:14">
      <c r="M63" s="59" t="s">
        <v>118</v>
      </c>
      <c r="N63" t="str">
        <f>VLOOKUP(M63,总表!B:B,1,0)</f>
        <v>朱学兰</v>
      </c>
    </row>
    <row r="64" spans="13:14">
      <c r="M64" s="59" t="s">
        <v>109</v>
      </c>
      <c r="N64" t="str">
        <f>VLOOKUP(M64,总表!B:B,1,0)</f>
        <v>刘英杰</v>
      </c>
    </row>
    <row r="65" spans="13:14">
      <c r="M65" s="59" t="s">
        <v>117</v>
      </c>
      <c r="N65" t="str">
        <f>VLOOKUP(M65,总表!B:B,1,0)</f>
        <v>李建</v>
      </c>
    </row>
    <row r="66" spans="13:14">
      <c r="M66" s="59" t="s">
        <v>124</v>
      </c>
      <c r="N66" t="str">
        <f>VLOOKUP(M66,总表!B:B,1,0)</f>
        <v>李青</v>
      </c>
    </row>
    <row r="67" spans="13:14">
      <c r="M67" s="59" t="s">
        <v>30</v>
      </c>
      <c r="N67" t="str">
        <f>VLOOKUP(M67,总表!B:B,1,0)</f>
        <v>吕新华</v>
      </c>
    </row>
    <row r="68" spans="13:14">
      <c r="M68" s="49" t="s">
        <v>120</v>
      </c>
      <c r="N68" t="str">
        <f>VLOOKUP(M68,总表!B:B,1,0)</f>
        <v>祁杉杉</v>
      </c>
    </row>
    <row r="69" spans="13:14">
      <c r="M69" s="64" t="s">
        <v>7</v>
      </c>
      <c r="N69" t="str">
        <f>VLOOKUP(M69,总表!B:B,1,0)</f>
        <v>徐芳</v>
      </c>
    </row>
    <row r="70" spans="13:14">
      <c r="M70" s="64" t="s">
        <v>10</v>
      </c>
      <c r="N70" t="str">
        <f>VLOOKUP(M70,总表!B:B,1,0)</f>
        <v>朱丽萍</v>
      </c>
    </row>
    <row r="71" spans="13:14">
      <c r="M71" s="64" t="s">
        <v>12</v>
      </c>
      <c r="N71" t="str">
        <f>VLOOKUP(M71,总表!B:B,1,0)</f>
        <v>顾银芳</v>
      </c>
    </row>
    <row r="72" spans="13:14">
      <c r="M72" s="64" t="s">
        <v>13</v>
      </c>
      <c r="N72" t="str">
        <f>VLOOKUP(M72,总表!B:B,1,0)</f>
        <v>李燕华</v>
      </c>
    </row>
    <row r="73" spans="13:14">
      <c r="M73" s="64" t="s">
        <v>15</v>
      </c>
      <c r="N73" t="str">
        <f>VLOOKUP(M73,总表!B:B,1,0)</f>
        <v>杨汉帝</v>
      </c>
    </row>
    <row r="74" spans="13:14">
      <c r="M74" s="64" t="s">
        <v>16</v>
      </c>
      <c r="N74" t="str">
        <f>VLOOKUP(M74,总表!B:B,1,0)</f>
        <v>周传方</v>
      </c>
    </row>
    <row r="75" spans="13:14">
      <c r="M75" s="64" t="s">
        <v>17</v>
      </c>
      <c r="N75" t="str">
        <f>VLOOKUP(M75,总表!B:B,1,0)</f>
        <v>郑伟琴</v>
      </c>
    </row>
    <row r="76" spans="13:14">
      <c r="M76" s="49" t="s">
        <v>82</v>
      </c>
      <c r="N76" t="str">
        <f>VLOOKUP(M76,总表!B:B,1,0)</f>
        <v>耿志忠</v>
      </c>
    </row>
    <row r="77" spans="12:14">
      <c r="L77" s="68" t="s">
        <v>601</v>
      </c>
      <c r="M77" s="49" t="s">
        <v>112</v>
      </c>
      <c r="N77" t="str">
        <f>VLOOKUP(M77,总表!B:B,1,0)</f>
        <v>郭小福</v>
      </c>
    </row>
    <row r="78" spans="12:14">
      <c r="L78" s="49" t="s">
        <v>595</v>
      </c>
      <c r="N78" t="str">
        <f>VLOOKUP(L78,总表!B:B,1,0)</f>
        <v>赵阳</v>
      </c>
    </row>
    <row r="79" spans="12:14">
      <c r="L79" s="49" t="s">
        <v>596</v>
      </c>
      <c r="N79" t="str">
        <f>VLOOKUP(L79,总表!B:B,1,0)</f>
        <v>徐亚英</v>
      </c>
    </row>
    <row r="80" spans="12:14">
      <c r="L80" s="49" t="s">
        <v>597</v>
      </c>
      <c r="M80" s="49" t="s">
        <v>118</v>
      </c>
      <c r="N80" t="str">
        <f>VLOOKUP(M80,总表!B:B,1,0)</f>
        <v>朱学兰</v>
      </c>
    </row>
    <row r="81" spans="13:14">
      <c r="M81" s="63" t="s">
        <v>598</v>
      </c>
      <c r="N81" t="str">
        <f>VLOOKUP(M81,总表!B:B,1,0)</f>
        <v>刘松鹤</v>
      </c>
    </row>
    <row r="82" spans="13:14">
      <c r="M82" s="49" t="s">
        <v>18</v>
      </c>
      <c r="N82" t="str">
        <f>VLOOKUP(M82,总表!B:B,1,0)</f>
        <v>赵华新</v>
      </c>
    </row>
    <row r="83" spans="13:14">
      <c r="M83" s="49" t="s">
        <v>85</v>
      </c>
      <c r="N83" t="str">
        <f>VLOOKUP(M83,总表!B:B,1,0)</f>
        <v>黄敏荣</v>
      </c>
    </row>
    <row r="84" spans="13:14">
      <c r="M84" s="49" t="s">
        <v>116</v>
      </c>
      <c r="N84" t="str">
        <f>VLOOKUP(M84,总表!B:B,1,0)</f>
        <v>何伟</v>
      </c>
    </row>
    <row r="85" spans="13:14">
      <c r="M85" s="49" t="s">
        <v>117</v>
      </c>
      <c r="N85" t="str">
        <f>VLOOKUP(M85,总表!B:B,1,0)</f>
        <v>李建</v>
      </c>
    </row>
    <row r="86" spans="13:14">
      <c r="M86" s="49" t="s">
        <v>80</v>
      </c>
      <c r="N86" t="str">
        <f>VLOOKUP(M86,总表!B:B,1,0)</f>
        <v>姚玉琳</v>
      </c>
    </row>
    <row r="87" spans="13:14">
      <c r="M87" s="62" t="s">
        <v>594</v>
      </c>
      <c r="N87" t="str">
        <f>VLOOKUP(M87,总表!B:B,1,0)</f>
        <v>吴文进</v>
      </c>
    </row>
    <row r="88" spans="13:14">
      <c r="M88" s="49" t="s">
        <v>36</v>
      </c>
      <c r="N88" t="str">
        <f>VLOOKUP(M88,总表!B:B,1,0)</f>
        <v>常铀</v>
      </c>
    </row>
    <row r="89" spans="13:14">
      <c r="M89" s="49" t="s">
        <v>79</v>
      </c>
      <c r="N89" t="str">
        <f>VLOOKUP(M89,总表!B:B,1,0)</f>
        <v>陈忠花</v>
      </c>
    </row>
    <row r="90" spans="14:14">
      <c r="N90" t="str">
        <f>VLOOKUP(L80,总表!B:B,1,0)</f>
        <v>张红霞</v>
      </c>
    </row>
    <row r="91" spans="13:14">
      <c r="M91" s="49" t="s">
        <v>56</v>
      </c>
      <c r="N91" t="str">
        <f>VLOOKUP(M91,总表!B:B,1,0)</f>
        <v>倪国平</v>
      </c>
    </row>
    <row r="92" spans="13:14">
      <c r="M92" s="49" t="s">
        <v>26</v>
      </c>
      <c r="N92" t="str">
        <f>VLOOKUP(M92,总表!B:B,1,0)</f>
        <v>张荣伟</v>
      </c>
    </row>
    <row r="93" spans="13:14">
      <c r="M93" s="49" t="s">
        <v>64</v>
      </c>
      <c r="N93" t="str">
        <f>VLOOKUP(M93,总表!B:B,1,0)</f>
        <v>陈慧青</v>
      </c>
    </row>
    <row r="94" spans="13:14">
      <c r="M94" s="49" t="s">
        <v>119</v>
      </c>
      <c r="N94" t="str">
        <f>VLOOKUP(M94,总表!B:B,1,0)</f>
        <v>顾静安</v>
      </c>
    </row>
    <row r="95" spans="13:14">
      <c r="M95" s="62" t="s">
        <v>599</v>
      </c>
      <c r="N95" t="str">
        <f>VLOOKUP(M95,总表!B:B,1,0)</f>
        <v>杨焕春</v>
      </c>
    </row>
    <row r="96" spans="13:14">
      <c r="M96" s="49" t="s">
        <v>35</v>
      </c>
      <c r="N96" t="str">
        <f>VLOOKUP(M96,总表!B:B,1,0)</f>
        <v>尹纪才</v>
      </c>
    </row>
    <row r="97" spans="13:14">
      <c r="M97" s="49" t="s">
        <v>124</v>
      </c>
      <c r="N97" t="str">
        <f>VLOOKUP(M97,总表!B:B,1,0)</f>
        <v>李青</v>
      </c>
    </row>
    <row r="98" spans="13:14">
      <c r="M98" s="49" t="s">
        <v>93</v>
      </c>
      <c r="N98" t="str">
        <f>VLOOKUP(M98,总表!B:B,1,0)</f>
        <v>郑志荣</v>
      </c>
    </row>
    <row r="99" spans="13:14">
      <c r="M99" s="49" t="s">
        <v>91</v>
      </c>
      <c r="N99" t="str">
        <f>VLOOKUP(M99,总表!B:B,1,0)</f>
        <v>董红方</v>
      </c>
    </row>
    <row r="100" spans="13:14">
      <c r="M100" s="49" t="s">
        <v>122</v>
      </c>
      <c r="N100" t="str">
        <f>VLOOKUP(M100,总表!B:B,1,0)</f>
        <v>周海磊</v>
      </c>
    </row>
    <row r="101" spans="13:14">
      <c r="M101" s="49" t="s">
        <v>12</v>
      </c>
      <c r="N101" t="str">
        <f>VLOOKUP(M101,总表!B:B,1,0)</f>
        <v>顾银芳</v>
      </c>
    </row>
    <row r="102" spans="13:14">
      <c r="M102" s="49" t="s">
        <v>10</v>
      </c>
      <c r="N102" t="str">
        <f>VLOOKUP(M102,总表!B:B,1,0)</f>
        <v>朱丽萍</v>
      </c>
    </row>
    <row r="103" spans="13:14">
      <c r="M103" s="49" t="s">
        <v>32</v>
      </c>
      <c r="N103" t="str">
        <f>VLOOKUP(M103,总表!B:B,1,0)</f>
        <v>郑志龙</v>
      </c>
    </row>
    <row r="104" spans="13:14">
      <c r="M104" s="49" t="s">
        <v>15</v>
      </c>
      <c r="N104" t="str">
        <f>VLOOKUP(M104,总表!B:B,1,0)</f>
        <v>杨汉帝</v>
      </c>
    </row>
    <row r="105" spans="13:14">
      <c r="M105" s="49" t="s">
        <v>16</v>
      </c>
      <c r="N105" t="str">
        <f>VLOOKUP(M105,总表!B:B,1,0)</f>
        <v>周传方</v>
      </c>
    </row>
    <row r="106" spans="13:14">
      <c r="M106" s="49" t="s">
        <v>17</v>
      </c>
      <c r="N106" t="str">
        <f>VLOOKUP(M106,总表!B:B,1,0)</f>
        <v>郑伟琴</v>
      </c>
    </row>
  </sheetData>
  <mergeCells count="1">
    <mergeCell ref="B49:C49"/>
  </mergeCells>
  <pageMargins left="0.393055555555556" right="0.314583333333333" top="1" bottom="1" header="0.5" footer="0.5"/>
  <pageSetup paperSize="9" orientation="portrait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2:AP151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D4" sqref="D4"/>
    </sheetView>
  </sheetViews>
  <sheetFormatPr defaultColWidth="9" defaultRowHeight="13.5"/>
  <cols>
    <col min="1" max="1" width="4.625" style="27" customWidth="1"/>
    <col min="2" max="2" width="7.5" style="27" customWidth="1"/>
    <col min="3" max="3" width="9.25" style="27" customWidth="1"/>
    <col min="4" max="4" width="15.75" style="27" customWidth="1"/>
    <col min="5" max="5" width="9" style="27"/>
    <col min="6" max="6" width="16" style="27" customWidth="1"/>
    <col min="7" max="7" width="14.125" style="27" customWidth="1"/>
    <col min="8" max="8" width="13.875" style="27" customWidth="1"/>
    <col min="9" max="9" width="14.125" style="27" customWidth="1"/>
    <col min="10" max="10" width="14.625" style="27" customWidth="1"/>
    <col min="11" max="11" width="17.375" style="27" customWidth="1"/>
    <col min="12" max="12" width="9" style="27"/>
    <col min="13" max="13" width="13.875" style="27" customWidth="1"/>
    <col min="14" max="14" width="13.625" style="27" customWidth="1"/>
    <col min="15" max="15" width="12.375" style="27" customWidth="1"/>
    <col min="16" max="17" width="9" style="27"/>
    <col min="18" max="18" width="12.625" style="27"/>
    <col min="19" max="19" width="12" style="27" customWidth="1"/>
    <col min="20" max="20" width="12.5" style="27" customWidth="1"/>
    <col min="21" max="29" width="9" style="27"/>
    <col min="30" max="30" width="10" style="27" customWidth="1"/>
    <col min="31" max="40" width="15.625" style="27" customWidth="1"/>
    <col min="41" max="41" width="13.75" style="26"/>
    <col min="42" max="16384" width="9" style="27"/>
  </cols>
  <sheetData>
    <row r="2" ht="27" spans="1:41">
      <c r="A2" s="28" t="s">
        <v>2</v>
      </c>
      <c r="B2" s="29" t="s">
        <v>3</v>
      </c>
      <c r="C2" s="30" t="s">
        <v>602</v>
      </c>
      <c r="D2" s="31" t="s">
        <v>603</v>
      </c>
      <c r="E2" s="31" t="s">
        <v>604</v>
      </c>
      <c r="F2" s="31" t="s">
        <v>605</v>
      </c>
      <c r="G2" s="31" t="s">
        <v>606</v>
      </c>
      <c r="H2" s="31" t="s">
        <v>607</v>
      </c>
      <c r="I2" s="31" t="s">
        <v>608</v>
      </c>
      <c r="J2" s="27" t="s">
        <v>609</v>
      </c>
      <c r="K2" s="31" t="s">
        <v>362</v>
      </c>
      <c r="L2" s="36" t="s">
        <v>610</v>
      </c>
      <c r="M2" s="27" t="s">
        <v>611</v>
      </c>
      <c r="N2" s="37" t="s">
        <v>612</v>
      </c>
      <c r="O2" s="38" t="s">
        <v>613</v>
      </c>
      <c r="P2" s="31" t="s">
        <v>614</v>
      </c>
      <c r="Q2" s="38" t="s">
        <v>615</v>
      </c>
      <c r="R2" s="31" t="s">
        <v>616</v>
      </c>
      <c r="S2" s="38" t="s">
        <v>617</v>
      </c>
      <c r="T2" s="38" t="s">
        <v>617</v>
      </c>
      <c r="U2" s="38" t="s">
        <v>618</v>
      </c>
      <c r="V2" s="38" t="s">
        <v>619</v>
      </c>
      <c r="W2" s="38" t="s">
        <v>620</v>
      </c>
      <c r="X2" s="39" t="s">
        <v>621</v>
      </c>
      <c r="Y2" s="39" t="s">
        <v>622</v>
      </c>
      <c r="Z2" s="27" t="s">
        <v>623</v>
      </c>
      <c r="AA2" s="39" t="s">
        <v>624</v>
      </c>
      <c r="AB2" s="39" t="s">
        <v>625</v>
      </c>
      <c r="AC2" s="39" t="s">
        <v>626</v>
      </c>
      <c r="AD2" s="27" t="s">
        <v>627</v>
      </c>
      <c r="AE2" s="38" t="s">
        <v>628</v>
      </c>
      <c r="AF2" s="38" t="s">
        <v>629</v>
      </c>
      <c r="AG2" s="38" t="s">
        <v>630</v>
      </c>
      <c r="AH2" s="38" t="s">
        <v>631</v>
      </c>
      <c r="AI2" s="38" t="s">
        <v>632</v>
      </c>
      <c r="AJ2" s="38" t="s">
        <v>633</v>
      </c>
      <c r="AK2" s="38" t="s">
        <v>634</v>
      </c>
      <c r="AL2" s="38" t="s">
        <v>635</v>
      </c>
      <c r="AM2" s="38" t="s">
        <v>636</v>
      </c>
      <c r="AN2" s="38"/>
      <c r="AO2" s="26" t="s">
        <v>39</v>
      </c>
    </row>
    <row r="3" ht="14.25" spans="1:41">
      <c r="A3" s="32">
        <v>1</v>
      </c>
      <c r="B3" s="33" t="s">
        <v>44</v>
      </c>
      <c r="C3" s="34">
        <v>0</v>
      </c>
      <c r="D3" s="27">
        <v>600</v>
      </c>
      <c r="E3" s="27">
        <v>0</v>
      </c>
      <c r="F3" s="27">
        <v>0</v>
      </c>
      <c r="G3" s="27">
        <v>0</v>
      </c>
      <c r="H3" s="27">
        <v>50</v>
      </c>
      <c r="I3" s="27">
        <v>0</v>
      </c>
      <c r="J3" s="27">
        <v>36</v>
      </c>
      <c r="K3" s="27">
        <v>80</v>
      </c>
      <c r="L3" s="27">
        <v>0</v>
      </c>
      <c r="M3" s="27">
        <v>804.761904761905</v>
      </c>
      <c r="N3" s="27">
        <v>1919.04761904762</v>
      </c>
      <c r="O3" s="27">
        <v>0</v>
      </c>
      <c r="Q3" s="27">
        <v>0</v>
      </c>
      <c r="R3" s="27">
        <v>485.231116696967</v>
      </c>
      <c r="S3" s="27">
        <v>0</v>
      </c>
      <c r="T3" s="27">
        <v>350</v>
      </c>
      <c r="U3" s="27">
        <v>20</v>
      </c>
      <c r="W3" s="27">
        <v>40</v>
      </c>
      <c r="X3" s="27">
        <v>1613.2</v>
      </c>
      <c r="Y3" s="27">
        <v>564</v>
      </c>
      <c r="Z3" s="27">
        <v>0</v>
      </c>
      <c r="AA3" s="27">
        <v>0</v>
      </c>
      <c r="AB3" s="27">
        <v>80</v>
      </c>
      <c r="AC3" s="27">
        <v>480</v>
      </c>
      <c r="AD3" s="27">
        <v>0</v>
      </c>
      <c r="AE3" s="27">
        <v>720</v>
      </c>
      <c r="AF3" s="27">
        <v>500</v>
      </c>
      <c r="AG3" s="27">
        <v>0</v>
      </c>
      <c r="AH3" s="27">
        <v>0</v>
      </c>
      <c r="AI3" s="27">
        <v>0</v>
      </c>
      <c r="AJ3" s="27">
        <v>0</v>
      </c>
      <c r="AK3" s="27">
        <v>0</v>
      </c>
      <c r="AL3" s="27">
        <v>288</v>
      </c>
      <c r="AM3" s="27">
        <v>0</v>
      </c>
      <c r="AO3" s="40">
        <f>SUM(C3:AE3)</f>
        <v>7842.24064050649</v>
      </c>
    </row>
    <row r="4" ht="14.25" spans="1:41">
      <c r="A4" s="32">
        <v>2</v>
      </c>
      <c r="B4" s="33" t="s">
        <v>46</v>
      </c>
      <c r="C4" s="34">
        <v>0</v>
      </c>
      <c r="D4" s="27">
        <v>1100</v>
      </c>
      <c r="E4" s="27">
        <v>0</v>
      </c>
      <c r="F4" s="27">
        <v>0</v>
      </c>
      <c r="G4" s="27">
        <v>0</v>
      </c>
      <c r="H4" s="27">
        <v>42</v>
      </c>
      <c r="I4" s="27">
        <v>0</v>
      </c>
      <c r="J4" s="27">
        <v>38</v>
      </c>
      <c r="K4" s="27">
        <v>280</v>
      </c>
      <c r="L4" s="27">
        <v>0</v>
      </c>
      <c r="M4" s="27">
        <v>804.761904761905</v>
      </c>
      <c r="N4" s="27">
        <v>1300</v>
      </c>
      <c r="O4" s="27">
        <v>50</v>
      </c>
      <c r="Q4" s="27">
        <v>0</v>
      </c>
      <c r="R4" s="27">
        <v>712.891139860508</v>
      </c>
      <c r="S4" s="27">
        <v>0</v>
      </c>
      <c r="T4" s="27">
        <v>0</v>
      </c>
      <c r="U4" s="27">
        <v>0</v>
      </c>
      <c r="W4" s="27">
        <v>0</v>
      </c>
      <c r="X4" s="27">
        <v>762.4</v>
      </c>
      <c r="Y4" s="27">
        <v>552</v>
      </c>
      <c r="Z4" s="27">
        <v>0</v>
      </c>
      <c r="AA4" s="27">
        <v>0</v>
      </c>
      <c r="AB4" s="27">
        <v>280</v>
      </c>
      <c r="AC4" s="27">
        <v>490</v>
      </c>
      <c r="AD4" s="27">
        <v>0</v>
      </c>
      <c r="AE4" s="27">
        <v>600</v>
      </c>
      <c r="AF4" s="27">
        <v>500</v>
      </c>
      <c r="AG4" s="27">
        <v>0</v>
      </c>
      <c r="AH4" s="27">
        <v>0</v>
      </c>
      <c r="AI4" s="27">
        <v>0</v>
      </c>
      <c r="AJ4" s="27">
        <v>108</v>
      </c>
      <c r="AK4" s="27">
        <v>0</v>
      </c>
      <c r="AL4" s="27">
        <v>0</v>
      </c>
      <c r="AM4" s="27">
        <v>0</v>
      </c>
      <c r="AO4" s="40">
        <f t="shared" ref="AO4:AO35" si="0">SUM(C4:AE4)</f>
        <v>7012.05304462241</v>
      </c>
    </row>
    <row r="5" ht="14.25" spans="1:41">
      <c r="A5" s="32">
        <v>3</v>
      </c>
      <c r="B5" s="33" t="s">
        <v>53</v>
      </c>
      <c r="C5" s="34">
        <v>0</v>
      </c>
      <c r="D5" s="27">
        <v>1300</v>
      </c>
      <c r="E5" s="27">
        <v>0</v>
      </c>
      <c r="F5" s="27">
        <v>0</v>
      </c>
      <c r="G5" s="27">
        <v>55</v>
      </c>
      <c r="H5" s="27">
        <v>20</v>
      </c>
      <c r="I5" s="27">
        <v>90</v>
      </c>
      <c r="J5" s="27">
        <v>25</v>
      </c>
      <c r="K5" s="27">
        <v>105</v>
      </c>
      <c r="L5" s="27">
        <v>0</v>
      </c>
      <c r="M5" s="27">
        <v>804.761904761905</v>
      </c>
      <c r="N5" s="27">
        <v>1300</v>
      </c>
      <c r="O5" s="27">
        <v>50</v>
      </c>
      <c r="Q5" s="27">
        <v>0</v>
      </c>
      <c r="R5" s="27">
        <v>0</v>
      </c>
      <c r="S5" s="27">
        <v>0</v>
      </c>
      <c r="T5" s="27">
        <v>0</v>
      </c>
      <c r="U5" s="27">
        <v>0</v>
      </c>
      <c r="W5" s="27">
        <v>40</v>
      </c>
      <c r="X5" s="27">
        <v>718</v>
      </c>
      <c r="Y5" s="27">
        <v>850</v>
      </c>
      <c r="Z5" s="27">
        <v>0</v>
      </c>
      <c r="AA5" s="27">
        <v>175</v>
      </c>
      <c r="AB5" s="27">
        <v>105</v>
      </c>
      <c r="AC5" s="27">
        <v>280</v>
      </c>
      <c r="AD5" s="27">
        <v>0</v>
      </c>
      <c r="AE5" s="27">
        <v>0</v>
      </c>
      <c r="AF5" s="27">
        <v>200</v>
      </c>
      <c r="AG5" s="27">
        <v>80</v>
      </c>
      <c r="AH5" s="27">
        <v>0</v>
      </c>
      <c r="AI5" s="27">
        <v>150</v>
      </c>
      <c r="AJ5" s="27">
        <v>108</v>
      </c>
      <c r="AK5" s="27">
        <v>0</v>
      </c>
      <c r="AL5" s="27">
        <v>192</v>
      </c>
      <c r="AM5" s="27">
        <v>300</v>
      </c>
      <c r="AO5" s="40">
        <f t="shared" si="0"/>
        <v>5917.7619047619</v>
      </c>
    </row>
    <row r="6" ht="14.25" spans="1:41">
      <c r="A6" s="32">
        <v>4</v>
      </c>
      <c r="B6" s="35" t="s">
        <v>56</v>
      </c>
      <c r="C6" s="34">
        <v>0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150</v>
      </c>
      <c r="AJ6" s="27">
        <v>0</v>
      </c>
      <c r="AK6" s="27">
        <v>0</v>
      </c>
      <c r="AL6" s="27">
        <v>0</v>
      </c>
      <c r="AM6" s="27">
        <v>0</v>
      </c>
      <c r="AO6" s="40">
        <f t="shared" si="0"/>
        <v>0</v>
      </c>
    </row>
    <row r="7" ht="14.25" spans="1:41">
      <c r="A7" s="32">
        <v>5</v>
      </c>
      <c r="B7" s="33" t="s">
        <v>58</v>
      </c>
      <c r="C7" s="34">
        <v>0</v>
      </c>
      <c r="D7" s="27">
        <v>1290</v>
      </c>
      <c r="E7" s="27">
        <v>0</v>
      </c>
      <c r="F7" s="27">
        <v>0</v>
      </c>
      <c r="G7" s="27">
        <v>0</v>
      </c>
      <c r="H7" s="27">
        <v>77</v>
      </c>
      <c r="I7" s="27">
        <v>0</v>
      </c>
      <c r="J7" s="27">
        <v>29</v>
      </c>
      <c r="K7" s="27">
        <v>0</v>
      </c>
      <c r="L7" s="27">
        <v>0</v>
      </c>
      <c r="M7" s="27">
        <v>1494.55782312925</v>
      </c>
      <c r="N7" s="27">
        <v>2414.28571428572</v>
      </c>
      <c r="O7" s="27">
        <v>0</v>
      </c>
      <c r="Q7" s="27">
        <v>0</v>
      </c>
      <c r="R7" s="27">
        <v>398.006438852163</v>
      </c>
      <c r="S7" s="27">
        <v>750</v>
      </c>
      <c r="T7" s="27">
        <v>750</v>
      </c>
      <c r="U7" s="27">
        <v>20</v>
      </c>
      <c r="W7" s="27">
        <v>0</v>
      </c>
      <c r="X7" s="27">
        <v>130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720</v>
      </c>
      <c r="AF7" s="27">
        <v>500</v>
      </c>
      <c r="AG7" s="27">
        <v>0</v>
      </c>
      <c r="AH7" s="27">
        <v>0</v>
      </c>
      <c r="AI7" s="27">
        <v>150</v>
      </c>
      <c r="AJ7" s="27">
        <v>0</v>
      </c>
      <c r="AK7" s="27">
        <v>0</v>
      </c>
      <c r="AL7" s="27">
        <v>0</v>
      </c>
      <c r="AM7" s="27">
        <v>0</v>
      </c>
      <c r="AO7" s="40">
        <f t="shared" si="0"/>
        <v>8072.84997626713</v>
      </c>
    </row>
    <row r="8" ht="14.25" spans="1:41">
      <c r="A8" s="32">
        <v>6</v>
      </c>
      <c r="B8" s="33" t="s">
        <v>21</v>
      </c>
      <c r="C8" s="34">
        <v>60</v>
      </c>
      <c r="D8" s="27">
        <v>0</v>
      </c>
      <c r="E8" s="27">
        <v>0</v>
      </c>
      <c r="F8" s="27">
        <v>0</v>
      </c>
      <c r="G8" s="27">
        <v>0</v>
      </c>
      <c r="H8" s="27">
        <v>29</v>
      </c>
      <c r="I8" s="27">
        <v>0</v>
      </c>
      <c r="J8" s="27">
        <v>39</v>
      </c>
      <c r="K8" s="27">
        <v>0</v>
      </c>
      <c r="L8" s="27">
        <v>0</v>
      </c>
      <c r="M8" s="27">
        <v>1379.59183673469</v>
      </c>
      <c r="N8" s="27">
        <v>1671.42857142857</v>
      </c>
      <c r="O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W8" s="27">
        <v>80</v>
      </c>
      <c r="X8" s="27">
        <v>50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300</v>
      </c>
      <c r="AF8" s="27">
        <v>200</v>
      </c>
      <c r="AG8" s="27">
        <v>0</v>
      </c>
      <c r="AH8" s="27">
        <v>0</v>
      </c>
      <c r="AI8" s="27">
        <v>200</v>
      </c>
      <c r="AJ8" s="27">
        <v>0</v>
      </c>
      <c r="AK8" s="27">
        <v>0</v>
      </c>
      <c r="AL8" s="27">
        <v>0</v>
      </c>
      <c r="AM8" s="27">
        <v>0</v>
      </c>
      <c r="AO8" s="40">
        <f t="shared" si="0"/>
        <v>3609.02040816326</v>
      </c>
    </row>
    <row r="9" ht="14.25" spans="1:41">
      <c r="A9" s="32">
        <v>7</v>
      </c>
      <c r="B9" s="33" t="s">
        <v>62</v>
      </c>
      <c r="C9" s="34">
        <v>0</v>
      </c>
      <c r="D9" s="27">
        <v>1000</v>
      </c>
      <c r="E9" s="27">
        <v>0</v>
      </c>
      <c r="F9" s="27">
        <v>0</v>
      </c>
      <c r="G9" s="27">
        <v>0</v>
      </c>
      <c r="H9" s="27">
        <v>49</v>
      </c>
      <c r="I9" s="27">
        <v>0</v>
      </c>
      <c r="J9" s="27">
        <v>34</v>
      </c>
      <c r="K9" s="27">
        <v>70</v>
      </c>
      <c r="L9" s="27">
        <v>0</v>
      </c>
      <c r="M9" s="27">
        <v>905.357142857143</v>
      </c>
      <c r="N9" s="27">
        <v>1300</v>
      </c>
      <c r="O9" s="27">
        <v>50</v>
      </c>
      <c r="Q9" s="27">
        <v>0</v>
      </c>
      <c r="R9" s="27">
        <v>900.393372029938</v>
      </c>
      <c r="S9" s="27">
        <v>0</v>
      </c>
      <c r="T9" s="27">
        <v>0</v>
      </c>
      <c r="U9" s="27">
        <v>0</v>
      </c>
      <c r="W9" s="27">
        <v>0</v>
      </c>
      <c r="X9" s="27">
        <v>1703.2</v>
      </c>
      <c r="Y9" s="27">
        <v>740</v>
      </c>
      <c r="Z9" s="27">
        <v>0</v>
      </c>
      <c r="AA9" s="27">
        <v>0</v>
      </c>
      <c r="AB9" s="27">
        <v>70</v>
      </c>
      <c r="AC9" s="27">
        <v>140</v>
      </c>
      <c r="AD9" s="27">
        <v>0</v>
      </c>
      <c r="AE9" s="27">
        <v>720</v>
      </c>
      <c r="AF9" s="27">
        <v>500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120</v>
      </c>
      <c r="AO9" s="40">
        <f t="shared" si="0"/>
        <v>7681.95051488708</v>
      </c>
    </row>
    <row r="10" ht="14.25" spans="1:41">
      <c r="A10" s="32">
        <v>8</v>
      </c>
      <c r="B10" s="33" t="s">
        <v>64</v>
      </c>
      <c r="C10" s="34">
        <v>0</v>
      </c>
      <c r="D10" s="27">
        <v>1135</v>
      </c>
      <c r="E10" s="27">
        <v>0</v>
      </c>
      <c r="F10" s="27">
        <v>0</v>
      </c>
      <c r="G10" s="27">
        <v>40</v>
      </c>
      <c r="H10" s="27">
        <v>32</v>
      </c>
      <c r="I10" s="27">
        <v>15</v>
      </c>
      <c r="J10" s="27">
        <v>34</v>
      </c>
      <c r="K10" s="27">
        <v>70</v>
      </c>
      <c r="L10" s="27">
        <v>0</v>
      </c>
      <c r="M10" s="27">
        <v>1034.69387755102</v>
      </c>
      <c r="N10" s="27">
        <v>1857.14285714286</v>
      </c>
      <c r="O10" s="27">
        <v>50</v>
      </c>
      <c r="Q10" s="27">
        <v>0</v>
      </c>
      <c r="R10" s="27">
        <v>0</v>
      </c>
      <c r="S10" s="27">
        <v>350</v>
      </c>
      <c r="T10" s="27">
        <v>0</v>
      </c>
      <c r="U10" s="27">
        <v>20</v>
      </c>
      <c r="W10" s="27">
        <v>0</v>
      </c>
      <c r="X10" s="27">
        <v>732</v>
      </c>
      <c r="Y10" s="27">
        <v>740</v>
      </c>
      <c r="Z10" s="27">
        <v>0</v>
      </c>
      <c r="AA10" s="27">
        <v>70</v>
      </c>
      <c r="AB10" s="27">
        <v>70</v>
      </c>
      <c r="AC10" s="27">
        <v>140</v>
      </c>
      <c r="AD10" s="27">
        <v>0</v>
      </c>
      <c r="AE10" s="27">
        <v>0</v>
      </c>
      <c r="AF10" s="27">
        <v>200</v>
      </c>
      <c r="AG10" s="27">
        <v>0</v>
      </c>
      <c r="AH10" s="27">
        <v>0</v>
      </c>
      <c r="AI10" s="27">
        <v>300</v>
      </c>
      <c r="AJ10" s="27">
        <v>0</v>
      </c>
      <c r="AK10" s="27">
        <v>282</v>
      </c>
      <c r="AL10" s="27">
        <v>0</v>
      </c>
      <c r="AM10" s="27">
        <v>300</v>
      </c>
      <c r="AO10" s="40">
        <f t="shared" si="0"/>
        <v>6389.83673469388</v>
      </c>
    </row>
    <row r="11" ht="14.25" spans="1:41">
      <c r="A11" s="32">
        <v>9</v>
      </c>
      <c r="B11" s="33" t="s">
        <v>59</v>
      </c>
      <c r="C11" s="34">
        <v>0</v>
      </c>
      <c r="D11" s="27">
        <v>675</v>
      </c>
      <c r="E11" s="27">
        <v>0</v>
      </c>
      <c r="F11" s="27">
        <v>0</v>
      </c>
      <c r="G11" s="27">
        <v>40</v>
      </c>
      <c r="H11" s="27">
        <v>29</v>
      </c>
      <c r="I11" s="27">
        <v>0</v>
      </c>
      <c r="J11" s="27">
        <v>36</v>
      </c>
      <c r="K11" s="27">
        <v>80</v>
      </c>
      <c r="L11" s="27">
        <v>0</v>
      </c>
      <c r="M11" s="27">
        <v>1073.01587301587</v>
      </c>
      <c r="N11" s="27">
        <v>1919.04761904762</v>
      </c>
      <c r="O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W11" s="27">
        <v>0</v>
      </c>
      <c r="X11" s="27">
        <v>350</v>
      </c>
      <c r="Y11" s="27">
        <v>564</v>
      </c>
      <c r="Z11" s="27">
        <v>0</v>
      </c>
      <c r="AA11" s="27">
        <v>200</v>
      </c>
      <c r="AB11" s="27">
        <v>80</v>
      </c>
      <c r="AC11" s="27">
        <v>480</v>
      </c>
      <c r="AD11" s="27">
        <v>0</v>
      </c>
      <c r="AE11" s="27">
        <v>0</v>
      </c>
      <c r="AF11" s="27">
        <v>200</v>
      </c>
      <c r="AG11" s="27">
        <v>0</v>
      </c>
      <c r="AH11" s="27">
        <v>0</v>
      </c>
      <c r="AI11" s="27">
        <v>150</v>
      </c>
      <c r="AJ11" s="27">
        <v>0</v>
      </c>
      <c r="AK11" s="27">
        <v>0</v>
      </c>
      <c r="AL11" s="27">
        <v>0</v>
      </c>
      <c r="AM11" s="27">
        <v>540</v>
      </c>
      <c r="AO11" s="40">
        <f t="shared" si="0"/>
        <v>5526.06349206349</v>
      </c>
    </row>
    <row r="12" ht="14.25" spans="1:41">
      <c r="A12" s="32">
        <v>10</v>
      </c>
      <c r="B12" s="33" t="s">
        <v>67</v>
      </c>
      <c r="C12" s="34">
        <v>0</v>
      </c>
      <c r="D12" s="27">
        <v>1300</v>
      </c>
      <c r="E12" s="27">
        <v>0</v>
      </c>
      <c r="F12" s="27">
        <v>0</v>
      </c>
      <c r="G12" s="27">
        <v>20</v>
      </c>
      <c r="H12" s="27">
        <v>33</v>
      </c>
      <c r="I12" s="27">
        <v>0</v>
      </c>
      <c r="J12" s="27">
        <v>18</v>
      </c>
      <c r="K12" s="27">
        <v>105</v>
      </c>
      <c r="L12" s="27">
        <v>0</v>
      </c>
      <c r="M12" s="27">
        <v>804.761904761905</v>
      </c>
      <c r="N12" s="27">
        <v>1671.42857142857</v>
      </c>
      <c r="O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W12" s="27">
        <v>0</v>
      </c>
      <c r="X12" s="27">
        <v>476</v>
      </c>
      <c r="Y12" s="27">
        <v>482</v>
      </c>
      <c r="Z12" s="27">
        <v>0</v>
      </c>
      <c r="AA12" s="27">
        <v>175</v>
      </c>
      <c r="AB12" s="27">
        <v>105</v>
      </c>
      <c r="AC12" s="27">
        <v>280</v>
      </c>
      <c r="AD12" s="27">
        <v>0</v>
      </c>
      <c r="AE12" s="27">
        <v>0</v>
      </c>
      <c r="AF12" s="27">
        <v>200</v>
      </c>
      <c r="AG12" s="27">
        <v>0</v>
      </c>
      <c r="AH12" s="27">
        <v>0</v>
      </c>
      <c r="AI12" s="27">
        <v>150</v>
      </c>
      <c r="AJ12" s="27">
        <v>0</v>
      </c>
      <c r="AK12" s="27">
        <v>0</v>
      </c>
      <c r="AL12" s="27">
        <v>120</v>
      </c>
      <c r="AM12" s="27">
        <v>300</v>
      </c>
      <c r="AO12" s="40">
        <f t="shared" si="0"/>
        <v>5470.19047619048</v>
      </c>
    </row>
    <row r="13" ht="14.25" spans="1:41">
      <c r="A13" s="32">
        <v>11</v>
      </c>
      <c r="B13" s="33" t="s">
        <v>30</v>
      </c>
      <c r="C13" s="34">
        <v>60</v>
      </c>
      <c r="D13" s="27">
        <v>1250</v>
      </c>
      <c r="E13" s="27">
        <v>0</v>
      </c>
      <c r="F13" s="27">
        <v>0</v>
      </c>
      <c r="G13" s="27">
        <v>20</v>
      </c>
      <c r="H13" s="27">
        <v>29</v>
      </c>
      <c r="I13" s="27">
        <v>0</v>
      </c>
      <c r="J13" s="27">
        <v>32</v>
      </c>
      <c r="K13" s="27">
        <v>40</v>
      </c>
      <c r="L13" s="27">
        <v>0</v>
      </c>
      <c r="M13" s="27">
        <v>804.761904761905</v>
      </c>
      <c r="N13" s="27">
        <v>1671.42857142857</v>
      </c>
      <c r="O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W13" s="27">
        <v>0</v>
      </c>
      <c r="X13" s="27">
        <v>660</v>
      </c>
      <c r="Y13" s="27">
        <v>870</v>
      </c>
      <c r="Z13" s="27">
        <v>0</v>
      </c>
      <c r="AA13" s="27">
        <v>40</v>
      </c>
      <c r="AB13" s="27">
        <v>40</v>
      </c>
      <c r="AC13" s="27">
        <v>80</v>
      </c>
      <c r="AD13" s="27">
        <v>0</v>
      </c>
      <c r="AE13" s="27">
        <v>240</v>
      </c>
      <c r="AF13" s="27">
        <v>200</v>
      </c>
      <c r="AG13" s="27">
        <v>0</v>
      </c>
      <c r="AH13" s="27">
        <v>0</v>
      </c>
      <c r="AI13" s="27">
        <v>50</v>
      </c>
      <c r="AJ13" s="27">
        <v>0</v>
      </c>
      <c r="AK13" s="27">
        <v>264</v>
      </c>
      <c r="AL13" s="27">
        <v>480</v>
      </c>
      <c r="AM13" s="27">
        <v>0</v>
      </c>
      <c r="AO13" s="40">
        <f t="shared" si="0"/>
        <v>5837.19047619048</v>
      </c>
    </row>
    <row r="14" ht="14.25" spans="1:41">
      <c r="A14" s="32">
        <v>12</v>
      </c>
      <c r="B14" s="33" t="s">
        <v>70</v>
      </c>
      <c r="C14" s="34">
        <v>0</v>
      </c>
      <c r="D14" s="27">
        <v>750</v>
      </c>
      <c r="E14" s="27">
        <v>0</v>
      </c>
      <c r="F14" s="27">
        <v>0</v>
      </c>
      <c r="G14" s="27">
        <v>20</v>
      </c>
      <c r="H14" s="27">
        <v>29</v>
      </c>
      <c r="I14" s="27">
        <v>20</v>
      </c>
      <c r="J14" s="27">
        <v>36</v>
      </c>
      <c r="K14" s="27">
        <v>200</v>
      </c>
      <c r="L14" s="27">
        <v>0</v>
      </c>
      <c r="M14" s="27">
        <v>1073.01587301587</v>
      </c>
      <c r="N14" s="27">
        <v>1300</v>
      </c>
      <c r="O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W14" s="27">
        <v>0</v>
      </c>
      <c r="X14" s="27">
        <v>416</v>
      </c>
      <c r="Y14" s="27">
        <v>552</v>
      </c>
      <c r="Z14" s="27">
        <v>0</v>
      </c>
      <c r="AA14" s="27">
        <v>80</v>
      </c>
      <c r="AB14" s="27">
        <v>200</v>
      </c>
      <c r="AC14" s="27">
        <v>540</v>
      </c>
      <c r="AD14" s="27">
        <v>0</v>
      </c>
      <c r="AE14" s="27">
        <v>320</v>
      </c>
      <c r="AF14" s="27">
        <v>200</v>
      </c>
      <c r="AG14" s="27">
        <v>0</v>
      </c>
      <c r="AH14" s="27">
        <v>0</v>
      </c>
      <c r="AI14" s="27">
        <v>0</v>
      </c>
      <c r="AJ14" s="27">
        <v>324</v>
      </c>
      <c r="AK14" s="27">
        <v>240</v>
      </c>
      <c r="AL14" s="27">
        <v>0</v>
      </c>
      <c r="AM14" s="27">
        <v>120</v>
      </c>
      <c r="AO14" s="40">
        <f t="shared" si="0"/>
        <v>5536.01587301587</v>
      </c>
    </row>
    <row r="15" ht="14.25" spans="1:41">
      <c r="A15" s="32">
        <v>13</v>
      </c>
      <c r="B15" s="33" t="s">
        <v>33</v>
      </c>
      <c r="C15" s="34">
        <v>60</v>
      </c>
      <c r="D15" s="27">
        <v>900</v>
      </c>
      <c r="E15" s="27">
        <v>0</v>
      </c>
      <c r="F15" s="27">
        <v>0</v>
      </c>
      <c r="G15" s="27">
        <v>0</v>
      </c>
      <c r="H15" s="27">
        <v>53</v>
      </c>
      <c r="I15" s="27">
        <v>0</v>
      </c>
      <c r="J15" s="27">
        <v>29</v>
      </c>
      <c r="K15" s="27">
        <v>0</v>
      </c>
      <c r="L15" s="27">
        <v>0</v>
      </c>
      <c r="M15" s="27">
        <v>651.473922902495</v>
      </c>
      <c r="N15" s="27">
        <v>1052.38095238095</v>
      </c>
      <c r="O15" s="27">
        <v>0</v>
      </c>
      <c r="Q15" s="27">
        <v>0</v>
      </c>
      <c r="R15" s="27">
        <v>560.168233295294</v>
      </c>
      <c r="S15" s="27">
        <v>0</v>
      </c>
      <c r="T15" s="27">
        <v>0</v>
      </c>
      <c r="U15" s="27">
        <v>0</v>
      </c>
      <c r="W15" s="27">
        <v>0</v>
      </c>
      <c r="X15" s="27">
        <v>1135.2</v>
      </c>
      <c r="Y15" s="27">
        <v>520</v>
      </c>
      <c r="Z15" s="27">
        <v>0</v>
      </c>
      <c r="AA15" s="27">
        <v>0</v>
      </c>
      <c r="AB15" s="27">
        <v>0</v>
      </c>
      <c r="AC15" s="27">
        <v>60</v>
      </c>
      <c r="AD15" s="27">
        <v>0</v>
      </c>
      <c r="AE15" s="27">
        <v>600</v>
      </c>
      <c r="AF15" s="27">
        <v>500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270</v>
      </c>
      <c r="AM15" s="27">
        <v>0</v>
      </c>
      <c r="AO15" s="40">
        <f t="shared" si="0"/>
        <v>5621.22310857874</v>
      </c>
    </row>
    <row r="16" ht="14.25" spans="1:41">
      <c r="A16" s="32">
        <v>14</v>
      </c>
      <c r="B16" s="33" t="s">
        <v>73</v>
      </c>
      <c r="C16" s="34">
        <v>0</v>
      </c>
      <c r="D16" s="27">
        <v>0</v>
      </c>
      <c r="E16" s="27">
        <v>0</v>
      </c>
      <c r="F16" s="27">
        <v>0</v>
      </c>
      <c r="G16" s="27">
        <v>0</v>
      </c>
      <c r="H16" s="27">
        <v>31</v>
      </c>
      <c r="I16" s="27">
        <v>0</v>
      </c>
      <c r="J16" s="27">
        <v>37</v>
      </c>
      <c r="K16" s="27">
        <v>0</v>
      </c>
      <c r="L16" s="27">
        <v>0</v>
      </c>
      <c r="M16" s="27">
        <v>919.727891156462</v>
      </c>
      <c r="N16" s="27">
        <v>1857.14285714286</v>
      </c>
      <c r="O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200</v>
      </c>
      <c r="AG16" s="27">
        <v>0</v>
      </c>
      <c r="AH16" s="27">
        <v>0</v>
      </c>
      <c r="AI16" s="27">
        <v>150</v>
      </c>
      <c r="AJ16" s="27">
        <v>216</v>
      </c>
      <c r="AK16" s="27">
        <v>0</v>
      </c>
      <c r="AL16" s="27">
        <v>0</v>
      </c>
      <c r="AM16" s="27">
        <v>0</v>
      </c>
      <c r="AO16" s="40">
        <f t="shared" si="0"/>
        <v>2844.87074829932</v>
      </c>
    </row>
    <row r="17" ht="14.25" spans="1:41">
      <c r="A17" s="32">
        <v>15</v>
      </c>
      <c r="B17" s="33" t="s">
        <v>74</v>
      </c>
      <c r="C17" s="34">
        <v>0</v>
      </c>
      <c r="D17" s="27">
        <v>1350</v>
      </c>
      <c r="E17" s="27">
        <v>110</v>
      </c>
      <c r="F17" s="27">
        <v>0</v>
      </c>
      <c r="G17" s="27">
        <v>75</v>
      </c>
      <c r="H17" s="27">
        <v>32</v>
      </c>
      <c r="I17" s="27">
        <v>30</v>
      </c>
      <c r="J17" s="27">
        <v>37</v>
      </c>
      <c r="K17" s="27">
        <v>140</v>
      </c>
      <c r="L17" s="27">
        <v>0</v>
      </c>
      <c r="M17" s="27">
        <v>1264.62585034014</v>
      </c>
      <c r="N17" s="27">
        <v>2042.85714285714</v>
      </c>
      <c r="O17" s="27">
        <v>50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W17" s="27">
        <v>0</v>
      </c>
      <c r="X17" s="27">
        <v>942</v>
      </c>
      <c r="Y17" s="27">
        <v>900</v>
      </c>
      <c r="Z17" s="27">
        <v>0</v>
      </c>
      <c r="AA17" s="27">
        <v>140</v>
      </c>
      <c r="AB17" s="27">
        <v>140</v>
      </c>
      <c r="AC17" s="27">
        <v>280</v>
      </c>
      <c r="AD17" s="27">
        <v>0</v>
      </c>
      <c r="AE17" s="27">
        <v>0</v>
      </c>
      <c r="AF17" s="27">
        <v>200</v>
      </c>
      <c r="AG17" s="27">
        <v>0</v>
      </c>
      <c r="AH17" s="27">
        <v>0</v>
      </c>
      <c r="AI17" s="27">
        <v>150</v>
      </c>
      <c r="AJ17" s="27">
        <v>0</v>
      </c>
      <c r="AK17" s="27">
        <v>0</v>
      </c>
      <c r="AL17" s="27">
        <v>480</v>
      </c>
      <c r="AM17" s="27">
        <v>300</v>
      </c>
      <c r="AO17" s="40">
        <f t="shared" si="0"/>
        <v>7533.48299319728</v>
      </c>
    </row>
    <row r="18" ht="14.25" spans="1:41">
      <c r="A18" s="32">
        <v>16</v>
      </c>
      <c r="B18" s="33" t="s">
        <v>75</v>
      </c>
      <c r="C18" s="34">
        <v>0</v>
      </c>
      <c r="D18" s="27">
        <v>700</v>
      </c>
      <c r="E18" s="27">
        <v>0</v>
      </c>
      <c r="F18" s="27">
        <v>0</v>
      </c>
      <c r="G18" s="27">
        <v>0</v>
      </c>
      <c r="H18" s="27">
        <v>53</v>
      </c>
      <c r="I18" s="27">
        <v>40</v>
      </c>
      <c r="J18" s="27">
        <v>36</v>
      </c>
      <c r="K18" s="27">
        <v>160</v>
      </c>
      <c r="L18" s="27">
        <v>0</v>
      </c>
      <c r="M18" s="27">
        <v>1073.01587301587</v>
      </c>
      <c r="N18" s="27">
        <v>1919.04761904762</v>
      </c>
      <c r="O18" s="27">
        <v>0</v>
      </c>
      <c r="Q18" s="27">
        <v>0</v>
      </c>
      <c r="R18" s="27">
        <v>560.168233295295</v>
      </c>
      <c r="S18" s="27">
        <v>850</v>
      </c>
      <c r="T18" s="27">
        <v>750</v>
      </c>
      <c r="U18" s="27">
        <v>20</v>
      </c>
      <c r="W18" s="27">
        <v>0</v>
      </c>
      <c r="X18" s="27">
        <v>2073.6</v>
      </c>
      <c r="Y18" s="27">
        <v>474</v>
      </c>
      <c r="Z18" s="27">
        <v>0</v>
      </c>
      <c r="AA18" s="27">
        <v>0</v>
      </c>
      <c r="AB18" s="27">
        <v>160</v>
      </c>
      <c r="AC18" s="27">
        <v>400</v>
      </c>
      <c r="AD18" s="27">
        <v>0</v>
      </c>
      <c r="AE18" s="27">
        <v>960</v>
      </c>
      <c r="AF18" s="27">
        <v>500</v>
      </c>
      <c r="AG18" s="27">
        <v>0</v>
      </c>
      <c r="AH18" s="27">
        <v>0</v>
      </c>
      <c r="AI18" s="27">
        <v>0</v>
      </c>
      <c r="AJ18" s="27">
        <v>432</v>
      </c>
      <c r="AK18" s="27">
        <v>0</v>
      </c>
      <c r="AL18" s="27">
        <v>0</v>
      </c>
      <c r="AM18" s="27">
        <v>0</v>
      </c>
      <c r="AO18" s="40">
        <f t="shared" si="0"/>
        <v>10228.8317253588</v>
      </c>
    </row>
    <row r="19" ht="14.25" spans="1:41">
      <c r="A19" s="32">
        <v>17</v>
      </c>
      <c r="B19" s="33" t="s">
        <v>28</v>
      </c>
      <c r="C19" s="34">
        <v>90</v>
      </c>
      <c r="D19" s="27">
        <v>900</v>
      </c>
      <c r="E19" s="27">
        <v>110</v>
      </c>
      <c r="F19" s="27">
        <v>0</v>
      </c>
      <c r="G19" s="27">
        <v>0</v>
      </c>
      <c r="H19" s="27">
        <v>61</v>
      </c>
      <c r="I19" s="27">
        <v>0</v>
      </c>
      <c r="J19" s="27">
        <v>31</v>
      </c>
      <c r="K19" s="27">
        <v>0</v>
      </c>
      <c r="L19" s="27">
        <v>0</v>
      </c>
      <c r="M19" s="27">
        <v>996.371882086168</v>
      </c>
      <c r="N19" s="27">
        <v>2166.66666666667</v>
      </c>
      <c r="O19" s="27">
        <v>0</v>
      </c>
      <c r="Q19" s="27">
        <v>0</v>
      </c>
      <c r="R19" s="27">
        <v>560.168233295294</v>
      </c>
      <c r="S19" s="27">
        <v>0</v>
      </c>
      <c r="T19" s="27">
        <v>0</v>
      </c>
      <c r="U19" s="27">
        <v>0</v>
      </c>
      <c r="W19" s="27">
        <v>0</v>
      </c>
      <c r="X19" s="27">
        <v>1263.2</v>
      </c>
      <c r="Y19" s="27">
        <v>550</v>
      </c>
      <c r="Z19" s="27">
        <v>0</v>
      </c>
      <c r="AA19" s="27">
        <v>0</v>
      </c>
      <c r="AB19" s="27">
        <v>0</v>
      </c>
      <c r="AC19" s="27">
        <v>60</v>
      </c>
      <c r="AD19" s="27">
        <v>0</v>
      </c>
      <c r="AE19" s="27">
        <v>675</v>
      </c>
      <c r="AF19" s="27">
        <v>500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480</v>
      </c>
      <c r="AM19" s="27">
        <v>0</v>
      </c>
      <c r="AO19" s="40">
        <f t="shared" si="0"/>
        <v>7463.40678204813</v>
      </c>
    </row>
    <row r="20" ht="14.25" spans="1:41">
      <c r="A20" s="32">
        <v>18</v>
      </c>
      <c r="B20" s="33" t="s">
        <v>79</v>
      </c>
      <c r="C20" s="34">
        <v>0</v>
      </c>
      <c r="D20" s="27">
        <v>0</v>
      </c>
      <c r="E20" s="27">
        <v>0</v>
      </c>
      <c r="F20" s="27">
        <v>0</v>
      </c>
      <c r="G20" s="27">
        <v>30</v>
      </c>
      <c r="H20" s="27">
        <v>31</v>
      </c>
      <c r="I20" s="27">
        <v>15</v>
      </c>
      <c r="J20" s="27">
        <v>24</v>
      </c>
      <c r="K20" s="27">
        <v>35</v>
      </c>
      <c r="L20" s="27">
        <v>0</v>
      </c>
      <c r="M20" s="27">
        <v>804.761904761905</v>
      </c>
      <c r="N20" s="27">
        <v>2042.85714285714</v>
      </c>
      <c r="O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W20" s="27">
        <v>0</v>
      </c>
      <c r="X20" s="27">
        <v>678</v>
      </c>
      <c r="Y20" s="27">
        <v>488</v>
      </c>
      <c r="Z20" s="27">
        <v>0</v>
      </c>
      <c r="AA20" s="27">
        <v>35</v>
      </c>
      <c r="AB20" s="27">
        <v>35</v>
      </c>
      <c r="AC20" s="27">
        <v>70</v>
      </c>
      <c r="AD20" s="27">
        <v>0</v>
      </c>
      <c r="AE20" s="27">
        <v>200</v>
      </c>
      <c r="AF20" s="27">
        <v>200</v>
      </c>
      <c r="AG20" s="27">
        <v>0</v>
      </c>
      <c r="AH20" s="27">
        <v>0</v>
      </c>
      <c r="AI20" s="27">
        <v>350</v>
      </c>
      <c r="AJ20" s="27">
        <v>0</v>
      </c>
      <c r="AK20" s="27">
        <v>564</v>
      </c>
      <c r="AL20" s="27">
        <v>0</v>
      </c>
      <c r="AM20" s="27">
        <v>0</v>
      </c>
      <c r="AO20" s="40">
        <f t="shared" si="0"/>
        <v>4488.61904761904</v>
      </c>
    </row>
    <row r="21" ht="14.25" spans="1:41">
      <c r="A21" s="32">
        <v>19</v>
      </c>
      <c r="B21" s="33" t="s">
        <v>34</v>
      </c>
      <c r="C21" s="34">
        <v>60</v>
      </c>
      <c r="D21" s="27">
        <v>900</v>
      </c>
      <c r="E21" s="27">
        <v>0</v>
      </c>
      <c r="F21" s="27">
        <v>0</v>
      </c>
      <c r="G21" s="27">
        <v>0</v>
      </c>
      <c r="H21" s="27">
        <v>61</v>
      </c>
      <c r="I21" s="27">
        <v>0</v>
      </c>
      <c r="J21" s="27">
        <v>29</v>
      </c>
      <c r="K21" s="27">
        <v>0</v>
      </c>
      <c r="L21" s="27">
        <v>0</v>
      </c>
      <c r="M21" s="27">
        <v>1341.26984126984</v>
      </c>
      <c r="N21" s="27">
        <v>2166.66666666667</v>
      </c>
      <c r="O21" s="27">
        <v>0</v>
      </c>
      <c r="Q21" s="27">
        <v>0</v>
      </c>
      <c r="R21" s="27">
        <v>560.168233295294</v>
      </c>
      <c r="S21" s="27">
        <v>0</v>
      </c>
      <c r="T21" s="27">
        <v>0</v>
      </c>
      <c r="U21" s="27">
        <v>0</v>
      </c>
      <c r="W21" s="27">
        <v>0</v>
      </c>
      <c r="X21" s="27">
        <v>1047.2</v>
      </c>
      <c r="Y21" s="27">
        <v>490</v>
      </c>
      <c r="Z21" s="27">
        <v>0</v>
      </c>
      <c r="AA21" s="27">
        <v>0</v>
      </c>
      <c r="AB21" s="27">
        <v>0</v>
      </c>
      <c r="AC21" s="27">
        <v>60</v>
      </c>
      <c r="AD21" s="27">
        <v>0</v>
      </c>
      <c r="AE21" s="27">
        <v>750</v>
      </c>
      <c r="AF21" s="27">
        <v>500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420</v>
      </c>
      <c r="AM21" s="27">
        <v>0</v>
      </c>
      <c r="AO21" s="40">
        <f t="shared" si="0"/>
        <v>7465.3047412318</v>
      </c>
    </row>
    <row r="22" ht="14.25" spans="1:41">
      <c r="A22" s="32">
        <v>20</v>
      </c>
      <c r="B22" s="33" t="s">
        <v>82</v>
      </c>
      <c r="C22" s="34">
        <v>0</v>
      </c>
      <c r="D22" s="27">
        <v>1600</v>
      </c>
      <c r="E22" s="27">
        <v>0</v>
      </c>
      <c r="F22" s="27">
        <v>0</v>
      </c>
      <c r="G22" s="27">
        <v>20</v>
      </c>
      <c r="H22" s="27">
        <v>31</v>
      </c>
      <c r="I22" s="27">
        <v>0</v>
      </c>
      <c r="J22" s="27">
        <v>33</v>
      </c>
      <c r="K22" s="27">
        <v>50</v>
      </c>
      <c r="L22" s="27">
        <v>0</v>
      </c>
      <c r="M22" s="27">
        <v>1609.52380952381</v>
      </c>
      <c r="N22" s="27">
        <v>2600</v>
      </c>
      <c r="O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W22" s="27">
        <v>0</v>
      </c>
      <c r="X22" s="27">
        <v>574</v>
      </c>
      <c r="Y22" s="27">
        <v>780</v>
      </c>
      <c r="Z22" s="27">
        <v>0</v>
      </c>
      <c r="AA22" s="27">
        <v>50</v>
      </c>
      <c r="AB22" s="27">
        <v>50</v>
      </c>
      <c r="AC22" s="27">
        <v>100</v>
      </c>
      <c r="AD22" s="27">
        <v>0</v>
      </c>
      <c r="AE22" s="27">
        <v>400</v>
      </c>
      <c r="AF22" s="27">
        <v>200</v>
      </c>
      <c r="AG22" s="27">
        <v>20</v>
      </c>
      <c r="AH22" s="27">
        <v>0</v>
      </c>
      <c r="AI22" s="27">
        <v>200</v>
      </c>
      <c r="AJ22" s="27">
        <v>0</v>
      </c>
      <c r="AK22" s="27">
        <v>444</v>
      </c>
      <c r="AL22" s="27">
        <v>0</v>
      </c>
      <c r="AM22" s="27">
        <v>0</v>
      </c>
      <c r="AO22" s="40">
        <f t="shared" si="0"/>
        <v>7897.52380952381</v>
      </c>
    </row>
    <row r="23" ht="14.25" spans="1:41">
      <c r="A23" s="32">
        <v>21</v>
      </c>
      <c r="B23" s="33" t="s">
        <v>16</v>
      </c>
      <c r="C23" s="34">
        <v>30</v>
      </c>
      <c r="D23" s="27">
        <v>1650</v>
      </c>
      <c r="E23" s="27">
        <v>0</v>
      </c>
      <c r="F23" s="27">
        <v>0</v>
      </c>
      <c r="G23" s="27">
        <v>45</v>
      </c>
      <c r="H23" s="27">
        <v>25</v>
      </c>
      <c r="I23" s="27">
        <v>45</v>
      </c>
      <c r="J23" s="27">
        <v>20</v>
      </c>
      <c r="K23" s="27">
        <v>65</v>
      </c>
      <c r="L23" s="27">
        <v>0</v>
      </c>
      <c r="M23" s="27">
        <v>804.761904761905</v>
      </c>
      <c r="N23" s="27">
        <v>2166.66666666667</v>
      </c>
      <c r="O23" s="27">
        <v>0</v>
      </c>
      <c r="Q23" s="27">
        <v>50</v>
      </c>
      <c r="R23" s="27">
        <v>0</v>
      </c>
      <c r="S23" s="27">
        <v>450</v>
      </c>
      <c r="T23" s="27">
        <v>350</v>
      </c>
      <c r="U23" s="27">
        <v>0</v>
      </c>
      <c r="W23" s="27">
        <v>0</v>
      </c>
      <c r="X23" s="27">
        <v>631</v>
      </c>
      <c r="Y23" s="27">
        <v>880</v>
      </c>
      <c r="Z23" s="27">
        <v>0</v>
      </c>
      <c r="AA23" s="27">
        <v>35</v>
      </c>
      <c r="AB23" s="27">
        <v>65</v>
      </c>
      <c r="AC23" s="27">
        <v>70</v>
      </c>
      <c r="AD23" s="27">
        <v>0</v>
      </c>
      <c r="AE23" s="27">
        <v>200</v>
      </c>
      <c r="AF23" s="27">
        <v>200</v>
      </c>
      <c r="AG23" s="27">
        <v>310</v>
      </c>
      <c r="AH23" s="27">
        <v>130</v>
      </c>
      <c r="AI23" s="27">
        <v>300</v>
      </c>
      <c r="AJ23" s="27">
        <v>0</v>
      </c>
      <c r="AK23" s="27">
        <v>414</v>
      </c>
      <c r="AL23" s="27">
        <v>0</v>
      </c>
      <c r="AM23" s="27">
        <v>0</v>
      </c>
      <c r="AO23" s="40">
        <f t="shared" si="0"/>
        <v>7582.42857142858</v>
      </c>
    </row>
    <row r="24" ht="14.25" spans="1:41">
      <c r="A24" s="32">
        <v>22</v>
      </c>
      <c r="B24" s="33" t="s">
        <v>69</v>
      </c>
      <c r="C24" s="34">
        <v>0</v>
      </c>
      <c r="D24" s="27">
        <v>1350</v>
      </c>
      <c r="E24" s="27">
        <v>0</v>
      </c>
      <c r="F24" s="27">
        <v>0</v>
      </c>
      <c r="G24" s="27">
        <v>30</v>
      </c>
      <c r="H24" s="27">
        <v>36</v>
      </c>
      <c r="I24" s="27">
        <v>210</v>
      </c>
      <c r="J24" s="27">
        <v>41</v>
      </c>
      <c r="K24" s="27">
        <v>105</v>
      </c>
      <c r="L24" s="27">
        <v>0</v>
      </c>
      <c r="M24" s="27">
        <v>1264.62585034014</v>
      </c>
      <c r="N24" s="27">
        <v>2042.85714285714</v>
      </c>
      <c r="O24" s="27">
        <v>50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W24" s="27">
        <v>0</v>
      </c>
      <c r="X24" s="27">
        <v>482</v>
      </c>
      <c r="Y24" s="27">
        <v>728</v>
      </c>
      <c r="Z24" s="27">
        <v>0</v>
      </c>
      <c r="AA24" s="27">
        <v>175</v>
      </c>
      <c r="AB24" s="27">
        <v>105</v>
      </c>
      <c r="AC24" s="27">
        <v>280</v>
      </c>
      <c r="AD24" s="27">
        <v>0</v>
      </c>
      <c r="AE24" s="27">
        <v>0</v>
      </c>
      <c r="AF24" s="27">
        <v>200</v>
      </c>
      <c r="AG24" s="27">
        <v>0</v>
      </c>
      <c r="AH24" s="27">
        <v>0</v>
      </c>
      <c r="AI24" s="27">
        <v>150</v>
      </c>
      <c r="AJ24" s="27">
        <v>0</v>
      </c>
      <c r="AK24" s="27">
        <v>0</v>
      </c>
      <c r="AL24" s="27">
        <v>408</v>
      </c>
      <c r="AM24" s="27">
        <v>408</v>
      </c>
      <c r="AO24" s="40">
        <f t="shared" si="0"/>
        <v>6899.48299319728</v>
      </c>
    </row>
    <row r="25" ht="14.25" spans="1:41">
      <c r="A25" s="32">
        <v>23</v>
      </c>
      <c r="B25" s="33" t="s">
        <v>85</v>
      </c>
      <c r="C25" s="34">
        <v>0</v>
      </c>
      <c r="D25" s="27">
        <v>1250</v>
      </c>
      <c r="E25" s="27">
        <v>110</v>
      </c>
      <c r="F25" s="27">
        <v>0</v>
      </c>
      <c r="G25" s="27">
        <v>20</v>
      </c>
      <c r="H25" s="27">
        <v>32</v>
      </c>
      <c r="I25" s="27">
        <v>75</v>
      </c>
      <c r="J25" s="27">
        <v>29</v>
      </c>
      <c r="K25" s="27">
        <v>35</v>
      </c>
      <c r="L25" s="27">
        <v>0</v>
      </c>
      <c r="M25" s="27">
        <v>804.761904761905</v>
      </c>
      <c r="N25" s="27">
        <v>1300</v>
      </c>
      <c r="O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W25" s="27">
        <v>0</v>
      </c>
      <c r="X25" s="27">
        <v>658</v>
      </c>
      <c r="Y25" s="27">
        <v>510</v>
      </c>
      <c r="Z25" s="27">
        <v>0</v>
      </c>
      <c r="AA25" s="27">
        <v>35</v>
      </c>
      <c r="AB25" s="27">
        <v>35</v>
      </c>
      <c r="AC25" s="27">
        <v>70</v>
      </c>
      <c r="AD25" s="27">
        <v>0</v>
      </c>
      <c r="AE25" s="27">
        <v>200</v>
      </c>
      <c r="AF25" s="27">
        <v>200</v>
      </c>
      <c r="AG25" s="27">
        <v>0</v>
      </c>
      <c r="AH25" s="27">
        <v>0</v>
      </c>
      <c r="AI25" s="27">
        <v>200</v>
      </c>
      <c r="AJ25" s="27">
        <v>0</v>
      </c>
      <c r="AK25" s="27">
        <v>348</v>
      </c>
      <c r="AL25" s="27">
        <v>0</v>
      </c>
      <c r="AM25" s="27">
        <v>0</v>
      </c>
      <c r="AO25" s="40">
        <f t="shared" si="0"/>
        <v>5163.7619047619</v>
      </c>
    </row>
    <row r="26" ht="14.25" spans="1:41">
      <c r="A26" s="32">
        <v>24</v>
      </c>
      <c r="B26" s="33" t="s">
        <v>88</v>
      </c>
      <c r="C26" s="34">
        <v>0</v>
      </c>
      <c r="D26" s="27">
        <v>1250</v>
      </c>
      <c r="E26" s="27">
        <v>0</v>
      </c>
      <c r="F26" s="27">
        <v>0</v>
      </c>
      <c r="G26" s="27">
        <v>20</v>
      </c>
      <c r="H26" s="27">
        <v>32</v>
      </c>
      <c r="I26" s="27">
        <v>0</v>
      </c>
      <c r="J26" s="27">
        <v>29</v>
      </c>
      <c r="K26" s="27">
        <v>35</v>
      </c>
      <c r="L26" s="27">
        <v>0</v>
      </c>
      <c r="M26" s="27">
        <v>804.761904761905</v>
      </c>
      <c r="N26" s="27">
        <v>1300</v>
      </c>
      <c r="O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W26" s="27">
        <v>0</v>
      </c>
      <c r="X26" s="27">
        <v>658</v>
      </c>
      <c r="Y26" s="27">
        <v>510</v>
      </c>
      <c r="Z26" s="27">
        <v>0</v>
      </c>
      <c r="AA26" s="27">
        <v>35</v>
      </c>
      <c r="AB26" s="27">
        <v>35</v>
      </c>
      <c r="AC26" s="27">
        <v>70</v>
      </c>
      <c r="AD26" s="27">
        <v>0</v>
      </c>
      <c r="AE26" s="27">
        <v>200</v>
      </c>
      <c r="AF26" s="27">
        <v>200</v>
      </c>
      <c r="AG26" s="27">
        <v>0</v>
      </c>
      <c r="AH26" s="27">
        <v>0</v>
      </c>
      <c r="AI26" s="27">
        <v>50</v>
      </c>
      <c r="AJ26" s="27">
        <v>0</v>
      </c>
      <c r="AK26" s="27">
        <v>132</v>
      </c>
      <c r="AL26" s="27">
        <v>0</v>
      </c>
      <c r="AM26" s="27">
        <v>0</v>
      </c>
      <c r="AO26" s="40">
        <f t="shared" si="0"/>
        <v>4978.7619047619</v>
      </c>
    </row>
    <row r="27" ht="14.25" spans="1:41">
      <c r="A27" s="32">
        <v>25</v>
      </c>
      <c r="B27" s="33" t="s">
        <v>27</v>
      </c>
      <c r="C27" s="34">
        <v>60</v>
      </c>
      <c r="D27" s="27">
        <v>0</v>
      </c>
      <c r="E27" s="27">
        <v>0</v>
      </c>
      <c r="F27" s="27">
        <v>0</v>
      </c>
      <c r="G27" s="27">
        <v>0</v>
      </c>
      <c r="H27" s="27">
        <v>26</v>
      </c>
      <c r="I27" s="27">
        <v>0</v>
      </c>
      <c r="J27" s="27">
        <v>36</v>
      </c>
      <c r="K27" s="27">
        <v>0</v>
      </c>
      <c r="L27" s="27">
        <v>0</v>
      </c>
      <c r="M27" s="27">
        <v>1034.69387755102</v>
      </c>
      <c r="N27" s="27">
        <v>2600</v>
      </c>
      <c r="O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180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200</v>
      </c>
      <c r="AG27" s="27">
        <v>0</v>
      </c>
      <c r="AH27" s="27">
        <v>0</v>
      </c>
      <c r="AI27" s="27">
        <v>150</v>
      </c>
      <c r="AJ27" s="27">
        <v>0</v>
      </c>
      <c r="AK27" s="27">
        <v>0</v>
      </c>
      <c r="AL27" s="27">
        <v>0</v>
      </c>
      <c r="AM27" s="27">
        <v>0</v>
      </c>
      <c r="AO27" s="40">
        <f t="shared" si="0"/>
        <v>3936.69387755102</v>
      </c>
    </row>
    <row r="28" ht="14.25" spans="1:41">
      <c r="A28" s="32">
        <v>26</v>
      </c>
      <c r="B28" s="33" t="s">
        <v>91</v>
      </c>
      <c r="C28" s="34">
        <v>0</v>
      </c>
      <c r="D28" s="27">
        <v>1100</v>
      </c>
      <c r="E28" s="27">
        <v>0</v>
      </c>
      <c r="F28" s="27">
        <v>0</v>
      </c>
      <c r="G28" s="27">
        <v>0</v>
      </c>
      <c r="H28" s="27">
        <v>42</v>
      </c>
      <c r="I28" s="27">
        <v>20</v>
      </c>
      <c r="J28" s="27">
        <v>38</v>
      </c>
      <c r="K28" s="27">
        <v>280</v>
      </c>
      <c r="L28" s="27">
        <v>0</v>
      </c>
      <c r="M28" s="27">
        <v>1609.52380952381</v>
      </c>
      <c r="N28" s="27">
        <v>1300</v>
      </c>
      <c r="O28" s="27">
        <v>50</v>
      </c>
      <c r="Q28" s="27">
        <v>0</v>
      </c>
      <c r="R28" s="27">
        <v>1144.52893146687</v>
      </c>
      <c r="S28" s="27">
        <v>0</v>
      </c>
      <c r="T28" s="27">
        <v>350</v>
      </c>
      <c r="U28" s="27">
        <v>0</v>
      </c>
      <c r="W28" s="27">
        <v>0</v>
      </c>
      <c r="X28" s="27">
        <v>1442.8</v>
      </c>
      <c r="Y28" s="27">
        <v>572</v>
      </c>
      <c r="Z28" s="27">
        <v>0</v>
      </c>
      <c r="AA28" s="27">
        <v>0</v>
      </c>
      <c r="AB28" s="27">
        <v>280</v>
      </c>
      <c r="AC28" s="27">
        <v>490</v>
      </c>
      <c r="AD28" s="27">
        <v>60</v>
      </c>
      <c r="AE28" s="27">
        <v>1200</v>
      </c>
      <c r="AF28" s="27">
        <v>500</v>
      </c>
      <c r="AG28" s="27">
        <v>0</v>
      </c>
      <c r="AH28" s="27">
        <v>0</v>
      </c>
      <c r="AI28" s="27">
        <v>150</v>
      </c>
      <c r="AJ28" s="27">
        <v>0</v>
      </c>
      <c r="AK28" s="27">
        <v>0</v>
      </c>
      <c r="AL28" s="27">
        <v>120</v>
      </c>
      <c r="AM28" s="27">
        <v>0</v>
      </c>
      <c r="AO28" s="40">
        <f t="shared" si="0"/>
        <v>9978.85274099068</v>
      </c>
    </row>
    <row r="29" ht="14.25" spans="1:41">
      <c r="A29" s="32">
        <v>27</v>
      </c>
      <c r="B29" s="33" t="s">
        <v>93</v>
      </c>
      <c r="C29" s="34">
        <v>0</v>
      </c>
      <c r="D29" s="27">
        <v>0</v>
      </c>
      <c r="E29" s="27">
        <v>110</v>
      </c>
      <c r="F29" s="27">
        <v>150</v>
      </c>
      <c r="G29" s="27">
        <v>15</v>
      </c>
      <c r="H29" s="27">
        <v>8</v>
      </c>
      <c r="I29" s="27">
        <v>30</v>
      </c>
      <c r="J29" s="27">
        <v>0</v>
      </c>
      <c r="K29" s="27">
        <v>0</v>
      </c>
      <c r="L29" s="27">
        <v>950</v>
      </c>
      <c r="M29" s="27">
        <v>919.727891156462</v>
      </c>
      <c r="N29" s="27">
        <v>1114.28571428572</v>
      </c>
      <c r="O29" s="27">
        <v>0</v>
      </c>
      <c r="Q29" s="27">
        <v>80</v>
      </c>
      <c r="R29" s="27">
        <v>0</v>
      </c>
      <c r="S29" s="27">
        <v>750</v>
      </c>
      <c r="T29" s="27">
        <v>850</v>
      </c>
      <c r="U29" s="27">
        <v>0</v>
      </c>
      <c r="W29" s="27">
        <v>40</v>
      </c>
      <c r="X29" s="27">
        <v>0</v>
      </c>
      <c r="Y29" s="27">
        <v>0</v>
      </c>
      <c r="Z29" s="27">
        <v>280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200</v>
      </c>
      <c r="AG29" s="27">
        <v>0</v>
      </c>
      <c r="AH29" s="27">
        <v>0</v>
      </c>
      <c r="AI29" s="27">
        <v>300</v>
      </c>
      <c r="AJ29" s="27">
        <v>0</v>
      </c>
      <c r="AK29" s="27">
        <v>0</v>
      </c>
      <c r="AL29" s="27">
        <v>0</v>
      </c>
      <c r="AM29" s="27">
        <v>0</v>
      </c>
      <c r="AO29" s="40">
        <f t="shared" si="0"/>
        <v>5297.01360544218</v>
      </c>
    </row>
    <row r="30" ht="14.25" spans="1:41">
      <c r="A30" s="32">
        <v>28</v>
      </c>
      <c r="B30" s="33" t="s">
        <v>95</v>
      </c>
      <c r="C30" s="34">
        <v>0</v>
      </c>
      <c r="D30" s="27">
        <v>750</v>
      </c>
      <c r="E30" s="27">
        <v>0</v>
      </c>
      <c r="F30" s="27">
        <v>0</v>
      </c>
      <c r="G30" s="27">
        <v>0</v>
      </c>
      <c r="H30" s="27">
        <v>52</v>
      </c>
      <c r="I30" s="27">
        <v>15</v>
      </c>
      <c r="J30" s="27">
        <v>36</v>
      </c>
      <c r="K30" s="27">
        <v>120</v>
      </c>
      <c r="L30" s="27">
        <v>0</v>
      </c>
      <c r="M30" s="27">
        <v>1073.01587301587</v>
      </c>
      <c r="N30" s="27">
        <v>1733.33333333333</v>
      </c>
      <c r="O30" s="27">
        <v>0</v>
      </c>
      <c r="Q30" s="27">
        <v>0</v>
      </c>
      <c r="R30" s="27">
        <v>560.168233295295</v>
      </c>
      <c r="S30" s="27">
        <v>850</v>
      </c>
      <c r="T30" s="27">
        <v>850</v>
      </c>
      <c r="U30" s="27">
        <v>0</v>
      </c>
      <c r="W30" s="27">
        <v>0</v>
      </c>
      <c r="X30" s="27">
        <v>2019.6</v>
      </c>
      <c r="Y30" s="27">
        <v>560</v>
      </c>
      <c r="Z30" s="27">
        <v>0</v>
      </c>
      <c r="AA30" s="27">
        <v>0</v>
      </c>
      <c r="AB30" s="27">
        <v>120</v>
      </c>
      <c r="AC30" s="27">
        <v>400</v>
      </c>
      <c r="AD30" s="27">
        <v>0</v>
      </c>
      <c r="AE30" s="27">
        <v>960</v>
      </c>
      <c r="AF30" s="27">
        <v>500</v>
      </c>
      <c r="AG30" s="27">
        <v>0</v>
      </c>
      <c r="AH30" s="27">
        <v>0</v>
      </c>
      <c r="AI30" s="27">
        <v>0</v>
      </c>
      <c r="AJ30" s="27">
        <v>324</v>
      </c>
      <c r="AK30" s="27">
        <v>0</v>
      </c>
      <c r="AL30" s="27">
        <v>0</v>
      </c>
      <c r="AM30" s="27">
        <v>240</v>
      </c>
      <c r="AO30" s="40">
        <f t="shared" si="0"/>
        <v>10099.1174396445</v>
      </c>
    </row>
    <row r="31" ht="14.25" spans="1:41">
      <c r="A31" s="32">
        <v>29</v>
      </c>
      <c r="B31" s="33" t="s">
        <v>96</v>
      </c>
      <c r="C31" s="34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180</v>
      </c>
      <c r="W31" s="27">
        <v>0</v>
      </c>
      <c r="X31" s="27">
        <v>50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200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O31" s="40">
        <f t="shared" si="0"/>
        <v>230</v>
      </c>
    </row>
    <row r="32" ht="14.25" spans="1:41">
      <c r="A32" s="32">
        <v>30</v>
      </c>
      <c r="B32" s="33" t="s">
        <v>99</v>
      </c>
      <c r="C32" s="34">
        <v>0</v>
      </c>
      <c r="D32" s="27">
        <v>1250</v>
      </c>
      <c r="E32" s="27">
        <v>0</v>
      </c>
      <c r="F32" s="27">
        <v>0</v>
      </c>
      <c r="G32" s="27">
        <v>0</v>
      </c>
      <c r="H32" s="27">
        <v>50</v>
      </c>
      <c r="I32" s="27">
        <v>20</v>
      </c>
      <c r="J32" s="27">
        <v>38</v>
      </c>
      <c r="K32" s="27">
        <v>400</v>
      </c>
      <c r="L32" s="27">
        <v>0</v>
      </c>
      <c r="M32" s="27">
        <v>1609.52380952381</v>
      </c>
      <c r="N32" s="27">
        <v>2600</v>
      </c>
      <c r="O32" s="27">
        <v>50</v>
      </c>
      <c r="Q32" s="27">
        <v>0</v>
      </c>
      <c r="R32" s="27">
        <v>1144.52893146687</v>
      </c>
      <c r="S32" s="27">
        <v>350</v>
      </c>
      <c r="T32" s="27">
        <v>0</v>
      </c>
      <c r="U32" s="27">
        <v>0</v>
      </c>
      <c r="W32" s="27">
        <v>0</v>
      </c>
      <c r="X32" s="27">
        <v>1462.8</v>
      </c>
      <c r="Y32" s="27">
        <v>1104</v>
      </c>
      <c r="Z32" s="27">
        <v>0</v>
      </c>
      <c r="AA32" s="27">
        <v>0</v>
      </c>
      <c r="AB32" s="27">
        <v>400</v>
      </c>
      <c r="AC32" s="27">
        <v>700</v>
      </c>
      <c r="AD32" s="27">
        <v>30</v>
      </c>
      <c r="AE32" s="27">
        <v>1200</v>
      </c>
      <c r="AF32" s="27">
        <v>500</v>
      </c>
      <c r="AG32" s="27">
        <v>0</v>
      </c>
      <c r="AH32" s="27">
        <v>0</v>
      </c>
      <c r="AI32" s="27">
        <v>0</v>
      </c>
      <c r="AJ32" s="27">
        <v>216</v>
      </c>
      <c r="AK32" s="27">
        <v>0</v>
      </c>
      <c r="AL32" s="27">
        <v>0</v>
      </c>
      <c r="AM32" s="27">
        <v>0</v>
      </c>
      <c r="AO32" s="40">
        <f t="shared" si="0"/>
        <v>12408.8527409907</v>
      </c>
    </row>
    <row r="33" ht="14.25" spans="1:41">
      <c r="A33" s="32">
        <v>31</v>
      </c>
      <c r="B33" s="33" t="s">
        <v>100</v>
      </c>
      <c r="C33" s="34">
        <v>0</v>
      </c>
      <c r="D33" s="27">
        <v>0</v>
      </c>
      <c r="E33" s="27">
        <v>0</v>
      </c>
      <c r="F33" s="27">
        <v>0</v>
      </c>
      <c r="G33" s="27">
        <v>0</v>
      </c>
      <c r="H33" s="27">
        <v>31</v>
      </c>
      <c r="I33" s="27">
        <v>0</v>
      </c>
      <c r="J33" s="27">
        <v>39</v>
      </c>
      <c r="K33" s="27">
        <v>0</v>
      </c>
      <c r="L33" s="27">
        <v>0</v>
      </c>
      <c r="M33" s="27">
        <v>1034.69387755102</v>
      </c>
      <c r="N33" s="27">
        <v>928.571428571428</v>
      </c>
      <c r="O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200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O33" s="40">
        <f t="shared" si="0"/>
        <v>2033.26530612245</v>
      </c>
    </row>
    <row r="34" ht="14.25" spans="1:41">
      <c r="A34" s="32">
        <v>32</v>
      </c>
      <c r="B34" s="33" t="s">
        <v>32</v>
      </c>
      <c r="C34" s="34">
        <v>60</v>
      </c>
      <c r="D34" s="27">
        <v>900</v>
      </c>
      <c r="E34" s="27">
        <v>0</v>
      </c>
      <c r="F34" s="27">
        <v>0</v>
      </c>
      <c r="G34" s="27">
        <v>0</v>
      </c>
      <c r="H34" s="27">
        <v>53</v>
      </c>
      <c r="I34" s="27">
        <v>75</v>
      </c>
      <c r="J34" s="27">
        <v>31</v>
      </c>
      <c r="K34" s="27">
        <v>0</v>
      </c>
      <c r="L34" s="27">
        <v>0</v>
      </c>
      <c r="M34" s="27">
        <v>1302.94784580499</v>
      </c>
      <c r="N34" s="27">
        <v>2104.76190476191</v>
      </c>
      <c r="O34" s="27">
        <v>0</v>
      </c>
      <c r="Q34" s="27">
        <v>0</v>
      </c>
      <c r="R34" s="27">
        <v>859.916699688603</v>
      </c>
      <c r="S34" s="27">
        <v>850</v>
      </c>
      <c r="T34" s="27">
        <v>850</v>
      </c>
      <c r="U34" s="27">
        <v>20</v>
      </c>
      <c r="W34" s="27">
        <v>0</v>
      </c>
      <c r="X34" s="27">
        <v>2228.4</v>
      </c>
      <c r="Y34" s="27">
        <v>890</v>
      </c>
      <c r="Z34" s="27">
        <v>0</v>
      </c>
      <c r="AA34" s="27">
        <v>0</v>
      </c>
      <c r="AB34" s="27">
        <v>0</v>
      </c>
      <c r="AC34" s="27">
        <v>80</v>
      </c>
      <c r="AD34" s="27">
        <v>30</v>
      </c>
      <c r="AE34" s="27">
        <v>1200</v>
      </c>
      <c r="AF34" s="27">
        <v>500</v>
      </c>
      <c r="AG34" s="27">
        <v>0</v>
      </c>
      <c r="AH34" s="27">
        <v>0</v>
      </c>
      <c r="AI34" s="27">
        <v>150</v>
      </c>
      <c r="AJ34" s="27">
        <v>0</v>
      </c>
      <c r="AK34" s="27">
        <v>108</v>
      </c>
      <c r="AL34" s="27">
        <v>480</v>
      </c>
      <c r="AM34" s="27">
        <v>0</v>
      </c>
      <c r="AO34" s="40">
        <f t="shared" si="0"/>
        <v>11535.0264502555</v>
      </c>
    </row>
    <row r="35" ht="14.25" spans="1:41">
      <c r="A35" s="32">
        <v>33</v>
      </c>
      <c r="B35" s="33" t="s">
        <v>101</v>
      </c>
      <c r="C35" s="34">
        <v>0</v>
      </c>
      <c r="D35" s="27">
        <v>1250</v>
      </c>
      <c r="E35" s="27">
        <v>110</v>
      </c>
      <c r="F35" s="27">
        <v>0</v>
      </c>
      <c r="G35" s="27">
        <v>0</v>
      </c>
      <c r="H35" s="27">
        <v>50</v>
      </c>
      <c r="I35" s="27">
        <v>205</v>
      </c>
      <c r="J35" s="27">
        <v>0</v>
      </c>
      <c r="K35" s="27">
        <v>400</v>
      </c>
      <c r="L35" s="27">
        <v>0</v>
      </c>
      <c r="M35" s="27">
        <v>1609.52380952381</v>
      </c>
      <c r="N35" s="27">
        <v>2600</v>
      </c>
      <c r="O35" s="27">
        <v>50</v>
      </c>
      <c r="P35" s="27">
        <v>1500</v>
      </c>
      <c r="Q35" s="27">
        <v>80</v>
      </c>
      <c r="R35" s="27">
        <v>1144.52893146687</v>
      </c>
      <c r="S35" s="27">
        <v>0</v>
      </c>
      <c r="T35" s="27">
        <v>0</v>
      </c>
      <c r="U35" s="27">
        <v>20</v>
      </c>
      <c r="W35" s="27">
        <v>0</v>
      </c>
      <c r="X35" s="27">
        <v>1650.8</v>
      </c>
      <c r="Y35" s="27">
        <v>1334</v>
      </c>
      <c r="Z35" s="27">
        <v>50</v>
      </c>
      <c r="AA35" s="27">
        <v>0</v>
      </c>
      <c r="AB35" s="27">
        <v>400</v>
      </c>
      <c r="AC35" s="27">
        <v>700</v>
      </c>
      <c r="AD35" s="27">
        <v>0</v>
      </c>
      <c r="AE35" s="27">
        <v>1200</v>
      </c>
      <c r="AF35" s="27">
        <v>500</v>
      </c>
      <c r="AG35" s="27">
        <v>0</v>
      </c>
      <c r="AH35" s="27">
        <v>0</v>
      </c>
      <c r="AI35" s="27">
        <v>0</v>
      </c>
      <c r="AJ35" s="27">
        <v>216</v>
      </c>
      <c r="AK35" s="27">
        <v>0</v>
      </c>
      <c r="AL35" s="27">
        <v>0</v>
      </c>
      <c r="AM35" s="27">
        <v>0</v>
      </c>
      <c r="AO35" s="40">
        <f t="shared" si="0"/>
        <v>14353.8527409907</v>
      </c>
    </row>
    <row r="36" ht="14.25" spans="1:41">
      <c r="A36" s="32">
        <v>34</v>
      </c>
      <c r="B36" s="33" t="s">
        <v>102</v>
      </c>
      <c r="C36" s="34">
        <v>0</v>
      </c>
      <c r="D36" s="27">
        <v>1400</v>
      </c>
      <c r="E36" s="27">
        <v>0</v>
      </c>
      <c r="F36" s="27">
        <v>0</v>
      </c>
      <c r="G36" s="27">
        <v>0</v>
      </c>
      <c r="H36" s="27">
        <v>49</v>
      </c>
      <c r="I36" s="27">
        <v>60</v>
      </c>
      <c r="J36" s="27">
        <v>37</v>
      </c>
      <c r="K36" s="27">
        <v>100</v>
      </c>
      <c r="L36" s="27">
        <v>0</v>
      </c>
      <c r="M36" s="27">
        <v>1810.71428571429</v>
      </c>
      <c r="N36" s="27">
        <v>2600</v>
      </c>
      <c r="O36" s="27">
        <v>50</v>
      </c>
      <c r="Q36" s="27">
        <v>0</v>
      </c>
      <c r="R36" s="27">
        <v>1332.0311636363</v>
      </c>
      <c r="S36" s="27">
        <v>450</v>
      </c>
      <c r="T36" s="27">
        <v>0</v>
      </c>
      <c r="U36" s="27">
        <v>0</v>
      </c>
      <c r="W36" s="27">
        <v>0</v>
      </c>
      <c r="X36" s="27">
        <v>3176</v>
      </c>
      <c r="Y36" s="27">
        <v>1484</v>
      </c>
      <c r="Z36" s="27">
        <v>0</v>
      </c>
      <c r="AA36" s="27">
        <v>0</v>
      </c>
      <c r="AB36" s="27">
        <v>100</v>
      </c>
      <c r="AC36" s="27">
        <v>300</v>
      </c>
      <c r="AD36" s="27">
        <v>30</v>
      </c>
      <c r="AE36" s="27">
        <v>1440</v>
      </c>
      <c r="AF36" s="27">
        <v>500</v>
      </c>
      <c r="AG36" s="27">
        <v>0</v>
      </c>
      <c r="AH36" s="27">
        <v>0</v>
      </c>
      <c r="AI36" s="27">
        <v>0</v>
      </c>
      <c r="AJ36" s="27">
        <v>432</v>
      </c>
      <c r="AK36" s="27">
        <v>0</v>
      </c>
      <c r="AL36" s="27">
        <v>0</v>
      </c>
      <c r="AM36" s="27">
        <v>0</v>
      </c>
      <c r="AO36" s="40">
        <f t="shared" ref="AO36:AO67" si="1">SUM(C36:AE36)</f>
        <v>14418.7454493506</v>
      </c>
    </row>
    <row r="37" ht="14.25" spans="1:41">
      <c r="A37" s="32">
        <v>35</v>
      </c>
      <c r="B37" s="33" t="s">
        <v>103</v>
      </c>
      <c r="C37" s="34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O37" s="40">
        <f t="shared" si="1"/>
        <v>0</v>
      </c>
    </row>
    <row r="38" ht="14.25" spans="1:41">
      <c r="A38" s="32">
        <v>36</v>
      </c>
      <c r="B38" s="33" t="s">
        <v>7</v>
      </c>
      <c r="C38" s="34">
        <v>30</v>
      </c>
      <c r="D38" s="27">
        <v>1250</v>
      </c>
      <c r="E38" s="27">
        <v>0</v>
      </c>
      <c r="F38" s="27">
        <v>0</v>
      </c>
      <c r="G38" s="27">
        <v>80</v>
      </c>
      <c r="H38" s="27">
        <v>26</v>
      </c>
      <c r="I38" s="27">
        <v>45</v>
      </c>
      <c r="J38" s="27">
        <v>16</v>
      </c>
      <c r="K38" s="27">
        <v>40</v>
      </c>
      <c r="L38" s="27">
        <v>0</v>
      </c>
      <c r="M38" s="27">
        <v>804.761904761905</v>
      </c>
      <c r="N38" s="27">
        <v>1671.42857142857</v>
      </c>
      <c r="O38" s="27">
        <v>0</v>
      </c>
      <c r="Q38" s="27">
        <v>0</v>
      </c>
      <c r="R38" s="27">
        <v>0</v>
      </c>
      <c r="S38" s="27">
        <v>450</v>
      </c>
      <c r="T38" s="27">
        <v>450</v>
      </c>
      <c r="U38" s="27">
        <v>20</v>
      </c>
      <c r="W38" s="27">
        <v>0</v>
      </c>
      <c r="X38" s="27">
        <v>1024</v>
      </c>
      <c r="Y38" s="27">
        <v>1100</v>
      </c>
      <c r="Z38" s="27">
        <v>0</v>
      </c>
      <c r="AA38" s="27">
        <v>40</v>
      </c>
      <c r="AB38" s="27">
        <v>40</v>
      </c>
      <c r="AC38" s="27">
        <v>80</v>
      </c>
      <c r="AD38" s="27">
        <v>30</v>
      </c>
      <c r="AE38" s="27">
        <v>240</v>
      </c>
      <c r="AF38" s="27">
        <v>200</v>
      </c>
      <c r="AG38" s="27">
        <v>0</v>
      </c>
      <c r="AH38" s="27">
        <v>0</v>
      </c>
      <c r="AI38" s="27">
        <v>150</v>
      </c>
      <c r="AJ38" s="27">
        <v>0</v>
      </c>
      <c r="AK38" s="27">
        <v>282</v>
      </c>
      <c r="AL38" s="27">
        <v>648</v>
      </c>
      <c r="AM38" s="27">
        <v>0</v>
      </c>
      <c r="AO38" s="40">
        <f t="shared" si="1"/>
        <v>7437.19047619048</v>
      </c>
    </row>
    <row r="39" ht="14.25" spans="1:41">
      <c r="A39" s="32">
        <v>37</v>
      </c>
      <c r="B39" s="33" t="s">
        <v>106</v>
      </c>
      <c r="C39" s="34">
        <v>0</v>
      </c>
      <c r="D39" s="27">
        <v>0</v>
      </c>
      <c r="E39" s="27">
        <v>0</v>
      </c>
      <c r="F39" s="27">
        <v>0</v>
      </c>
      <c r="G39" s="27">
        <v>0</v>
      </c>
      <c r="H39" s="27">
        <v>29</v>
      </c>
      <c r="I39" s="27">
        <v>0</v>
      </c>
      <c r="J39" s="27">
        <v>29</v>
      </c>
      <c r="K39" s="27">
        <v>0</v>
      </c>
      <c r="L39" s="27">
        <v>0</v>
      </c>
      <c r="M39" s="27">
        <v>344.897959183673</v>
      </c>
      <c r="N39" s="27">
        <v>742.857142857144</v>
      </c>
      <c r="O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200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O39" s="40">
        <f t="shared" si="1"/>
        <v>1145.75510204082</v>
      </c>
    </row>
    <row r="40" ht="14.25" spans="1:41">
      <c r="A40" s="32">
        <v>38</v>
      </c>
      <c r="B40" s="33" t="s">
        <v>107</v>
      </c>
      <c r="C40" s="34">
        <v>0</v>
      </c>
      <c r="D40" s="27">
        <v>1150</v>
      </c>
      <c r="E40" s="27">
        <v>0</v>
      </c>
      <c r="F40" s="27">
        <v>0</v>
      </c>
      <c r="G40" s="27">
        <v>0</v>
      </c>
      <c r="H40" s="27">
        <v>49</v>
      </c>
      <c r="I40" s="27">
        <v>90</v>
      </c>
      <c r="J40" s="27">
        <v>29</v>
      </c>
      <c r="K40" s="27">
        <v>70</v>
      </c>
      <c r="L40" s="27">
        <v>0</v>
      </c>
      <c r="M40" s="27">
        <v>905.357142857143</v>
      </c>
      <c r="N40" s="27">
        <v>1300</v>
      </c>
      <c r="O40" s="27">
        <v>50</v>
      </c>
      <c r="Q40" s="27">
        <v>0</v>
      </c>
      <c r="R40" s="27">
        <v>900.393372029938</v>
      </c>
      <c r="S40" s="27">
        <v>0</v>
      </c>
      <c r="T40" s="27">
        <v>0</v>
      </c>
      <c r="U40" s="27">
        <v>0</v>
      </c>
      <c r="W40" s="27">
        <v>80</v>
      </c>
      <c r="X40" s="27">
        <v>1723.2</v>
      </c>
      <c r="Y40" s="27">
        <v>792</v>
      </c>
      <c r="Z40" s="27">
        <v>0</v>
      </c>
      <c r="AA40" s="27">
        <v>0</v>
      </c>
      <c r="AB40" s="27">
        <v>70</v>
      </c>
      <c r="AC40" s="27">
        <v>210</v>
      </c>
      <c r="AD40" s="27">
        <v>0</v>
      </c>
      <c r="AE40" s="27">
        <v>720</v>
      </c>
      <c r="AF40" s="27">
        <v>500</v>
      </c>
      <c r="AG40" s="27">
        <v>0</v>
      </c>
      <c r="AH40" s="27">
        <v>0</v>
      </c>
      <c r="AI40" s="27">
        <v>0</v>
      </c>
      <c r="AJ40" s="27">
        <v>216</v>
      </c>
      <c r="AK40" s="27">
        <v>0</v>
      </c>
      <c r="AL40" s="27">
        <v>0</v>
      </c>
      <c r="AM40" s="27">
        <v>0</v>
      </c>
      <c r="AO40" s="40">
        <f t="shared" si="1"/>
        <v>8138.95051488708</v>
      </c>
    </row>
    <row r="41" ht="14.25" spans="1:41">
      <c r="A41" s="32">
        <v>39</v>
      </c>
      <c r="B41" s="33" t="s">
        <v>109</v>
      </c>
      <c r="C41" s="34">
        <v>0</v>
      </c>
      <c r="D41" s="27">
        <v>450</v>
      </c>
      <c r="E41" s="27">
        <v>0</v>
      </c>
      <c r="F41" s="27">
        <v>0</v>
      </c>
      <c r="G41" s="27">
        <v>0</v>
      </c>
      <c r="H41" s="27">
        <v>87</v>
      </c>
      <c r="I41" s="27">
        <v>0</v>
      </c>
      <c r="J41" s="27">
        <v>37</v>
      </c>
      <c r="K41" s="27">
        <v>0</v>
      </c>
      <c r="L41" s="27">
        <v>0</v>
      </c>
      <c r="M41" s="27">
        <v>1379.59183673469</v>
      </c>
      <c r="N41" s="27">
        <v>2042.85714285714</v>
      </c>
      <c r="O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20</v>
      </c>
      <c r="W41" s="27">
        <v>0</v>
      </c>
      <c r="X41" s="27">
        <v>30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60</v>
      </c>
      <c r="AE41" s="27">
        <v>550</v>
      </c>
      <c r="AF41" s="27">
        <v>200</v>
      </c>
      <c r="AG41" s="27">
        <v>0</v>
      </c>
      <c r="AH41" s="27">
        <v>0</v>
      </c>
      <c r="AI41" s="27">
        <v>200</v>
      </c>
      <c r="AJ41" s="27">
        <v>0</v>
      </c>
      <c r="AK41" s="27">
        <v>0</v>
      </c>
      <c r="AL41" s="27">
        <v>0</v>
      </c>
      <c r="AM41" s="27">
        <v>0</v>
      </c>
      <c r="AO41" s="40">
        <f t="shared" si="1"/>
        <v>4656.44897959183</v>
      </c>
    </row>
    <row r="42" ht="14.25" spans="1:41">
      <c r="A42" s="32">
        <v>40</v>
      </c>
      <c r="B42" s="33" t="s">
        <v>112</v>
      </c>
      <c r="C42" s="34">
        <v>0</v>
      </c>
      <c r="D42" s="27">
        <v>0</v>
      </c>
      <c r="E42" s="27">
        <v>310</v>
      </c>
      <c r="F42" s="27">
        <v>0</v>
      </c>
      <c r="G42" s="27">
        <v>0</v>
      </c>
      <c r="H42" s="27">
        <v>24</v>
      </c>
      <c r="I42" s="27">
        <v>0</v>
      </c>
      <c r="J42" s="27">
        <v>39</v>
      </c>
      <c r="K42" s="27">
        <v>0</v>
      </c>
      <c r="L42" s="27">
        <v>0</v>
      </c>
      <c r="M42" s="27">
        <v>919.727891156462</v>
      </c>
      <c r="N42" s="27">
        <v>1485.71428571428</v>
      </c>
      <c r="O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20</v>
      </c>
      <c r="V42" s="27">
        <v>360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7">
        <v>200</v>
      </c>
      <c r="AG42" s="27">
        <v>0</v>
      </c>
      <c r="AH42" s="27">
        <v>0</v>
      </c>
      <c r="AI42" s="27">
        <v>300</v>
      </c>
      <c r="AJ42" s="27">
        <v>0</v>
      </c>
      <c r="AK42" s="27">
        <v>0</v>
      </c>
      <c r="AL42" s="27">
        <v>0</v>
      </c>
      <c r="AM42" s="27">
        <v>0</v>
      </c>
      <c r="AO42" s="40">
        <f t="shared" si="1"/>
        <v>3158.44217687074</v>
      </c>
    </row>
    <row r="43" ht="14.25" spans="1:41">
      <c r="A43" s="32">
        <v>41</v>
      </c>
      <c r="B43" s="33" t="s">
        <v>114</v>
      </c>
      <c r="C43" s="34">
        <v>0</v>
      </c>
      <c r="D43" s="27">
        <v>1000</v>
      </c>
      <c r="E43" s="27">
        <v>110</v>
      </c>
      <c r="F43" s="27">
        <v>0</v>
      </c>
      <c r="G43" s="27">
        <v>0</v>
      </c>
      <c r="H43" s="27">
        <v>42</v>
      </c>
      <c r="I43" s="27">
        <v>0</v>
      </c>
      <c r="J43" s="27">
        <v>24</v>
      </c>
      <c r="K43" s="27">
        <v>35</v>
      </c>
      <c r="L43" s="27">
        <v>0</v>
      </c>
      <c r="M43" s="27">
        <v>804.761904761905</v>
      </c>
      <c r="N43" s="27">
        <v>1300</v>
      </c>
      <c r="O43" s="27">
        <v>0</v>
      </c>
      <c r="Q43" s="27">
        <v>0</v>
      </c>
      <c r="R43" s="27">
        <v>900.393372029938</v>
      </c>
      <c r="S43" s="27">
        <v>0</v>
      </c>
      <c r="T43" s="27">
        <v>0</v>
      </c>
      <c r="U43" s="27">
        <v>0</v>
      </c>
      <c r="W43" s="27">
        <v>0</v>
      </c>
      <c r="X43" s="27">
        <v>1362.8</v>
      </c>
      <c r="Y43" s="27">
        <v>490</v>
      </c>
      <c r="Z43" s="27">
        <v>0</v>
      </c>
      <c r="AA43" s="27">
        <v>0</v>
      </c>
      <c r="AB43" s="27">
        <v>35</v>
      </c>
      <c r="AC43" s="27">
        <v>70</v>
      </c>
      <c r="AD43" s="27">
        <v>0</v>
      </c>
      <c r="AE43" s="27">
        <v>600</v>
      </c>
      <c r="AF43" s="27">
        <v>500</v>
      </c>
      <c r="AG43" s="27">
        <v>0</v>
      </c>
      <c r="AH43" s="27">
        <v>0</v>
      </c>
      <c r="AI43" s="27">
        <v>0</v>
      </c>
      <c r="AJ43" s="27">
        <v>216</v>
      </c>
      <c r="AK43" s="27">
        <v>0</v>
      </c>
      <c r="AL43" s="27">
        <v>0</v>
      </c>
      <c r="AM43" s="27">
        <v>0</v>
      </c>
      <c r="AO43" s="40">
        <f t="shared" si="1"/>
        <v>6773.95527679184</v>
      </c>
    </row>
    <row r="44" ht="14.25" spans="1:41">
      <c r="A44" s="32">
        <v>42</v>
      </c>
      <c r="B44" s="33" t="s">
        <v>72</v>
      </c>
      <c r="C44" s="34">
        <v>0</v>
      </c>
      <c r="D44" s="27">
        <v>1365</v>
      </c>
      <c r="E44" s="27">
        <v>0</v>
      </c>
      <c r="F44" s="27">
        <v>0</v>
      </c>
      <c r="G44" s="27">
        <v>55</v>
      </c>
      <c r="H44" s="27">
        <v>36</v>
      </c>
      <c r="I44" s="27">
        <v>0</v>
      </c>
      <c r="J44" s="27">
        <v>41</v>
      </c>
      <c r="K44" s="27">
        <v>150</v>
      </c>
      <c r="L44" s="27">
        <v>0</v>
      </c>
      <c r="M44" s="27">
        <v>1609.52380952381</v>
      </c>
      <c r="N44" s="27">
        <v>2600</v>
      </c>
      <c r="O44" s="27">
        <v>50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W44" s="27">
        <v>0</v>
      </c>
      <c r="X44" s="27">
        <v>908</v>
      </c>
      <c r="Y44" s="27">
        <v>1160</v>
      </c>
      <c r="Z44" s="27">
        <v>0</v>
      </c>
      <c r="AA44" s="27">
        <v>250</v>
      </c>
      <c r="AB44" s="27">
        <v>150</v>
      </c>
      <c r="AC44" s="27">
        <v>400</v>
      </c>
      <c r="AD44" s="27">
        <v>0</v>
      </c>
      <c r="AE44" s="27">
        <v>0</v>
      </c>
      <c r="AF44" s="27">
        <v>200</v>
      </c>
      <c r="AG44" s="27">
        <v>0</v>
      </c>
      <c r="AH44" s="27">
        <v>0</v>
      </c>
      <c r="AI44" s="27">
        <v>150</v>
      </c>
      <c r="AJ44" s="27">
        <v>0</v>
      </c>
      <c r="AK44" s="27">
        <v>0</v>
      </c>
      <c r="AL44" s="27">
        <v>408</v>
      </c>
      <c r="AM44" s="27">
        <v>600</v>
      </c>
      <c r="AO44" s="40">
        <f t="shared" si="1"/>
        <v>8774.52380952381</v>
      </c>
    </row>
    <row r="45" ht="14.25" spans="1:41">
      <c r="A45" s="32">
        <v>43</v>
      </c>
      <c r="B45" s="33" t="s">
        <v>66</v>
      </c>
      <c r="C45" s="34">
        <v>0</v>
      </c>
      <c r="D45" s="27">
        <v>2270</v>
      </c>
      <c r="E45" s="27">
        <v>0</v>
      </c>
      <c r="F45" s="27">
        <v>0</v>
      </c>
      <c r="G45" s="27">
        <v>115</v>
      </c>
      <c r="H45" s="27">
        <v>0</v>
      </c>
      <c r="I45" s="27">
        <v>75</v>
      </c>
      <c r="J45" s="27">
        <v>0</v>
      </c>
      <c r="K45" s="27">
        <v>150</v>
      </c>
      <c r="L45" s="27">
        <v>0</v>
      </c>
      <c r="M45" s="27">
        <v>1609.52380952381</v>
      </c>
      <c r="N45" s="27">
        <v>2600</v>
      </c>
      <c r="O45" s="27">
        <v>150</v>
      </c>
      <c r="P45" s="27">
        <v>1500</v>
      </c>
      <c r="Q45" s="27">
        <v>50</v>
      </c>
      <c r="R45" s="27">
        <v>0</v>
      </c>
      <c r="S45" s="27">
        <v>0</v>
      </c>
      <c r="T45" s="27">
        <v>0</v>
      </c>
      <c r="U45" s="27">
        <v>20</v>
      </c>
      <c r="W45" s="27">
        <v>0</v>
      </c>
      <c r="X45" s="27">
        <v>1218</v>
      </c>
      <c r="Y45" s="27">
        <v>1390</v>
      </c>
      <c r="Z45" s="27">
        <v>130</v>
      </c>
      <c r="AA45" s="27">
        <v>250</v>
      </c>
      <c r="AB45" s="27">
        <v>150</v>
      </c>
      <c r="AC45" s="27">
        <v>400</v>
      </c>
      <c r="AD45" s="27">
        <v>30</v>
      </c>
      <c r="AE45" s="27">
        <v>0</v>
      </c>
      <c r="AF45" s="27">
        <v>200</v>
      </c>
      <c r="AG45" s="27">
        <v>500</v>
      </c>
      <c r="AH45" s="27">
        <v>0</v>
      </c>
      <c r="AI45" s="27">
        <v>150</v>
      </c>
      <c r="AJ45" s="27">
        <v>0</v>
      </c>
      <c r="AK45" s="27">
        <v>0</v>
      </c>
      <c r="AL45" s="27">
        <v>0</v>
      </c>
      <c r="AM45" s="27">
        <v>600</v>
      </c>
      <c r="AO45" s="40">
        <f t="shared" si="1"/>
        <v>12107.5238095238</v>
      </c>
    </row>
    <row r="46" ht="14.25" spans="1:41">
      <c r="A46" s="32">
        <v>44</v>
      </c>
      <c r="B46" s="33" t="s">
        <v>63</v>
      </c>
      <c r="C46" s="34">
        <v>0</v>
      </c>
      <c r="D46" s="27">
        <v>1380</v>
      </c>
      <c r="E46" s="27">
        <v>310</v>
      </c>
      <c r="F46" s="27">
        <v>0</v>
      </c>
      <c r="G46" s="27">
        <v>0</v>
      </c>
      <c r="H46" s="27">
        <v>29</v>
      </c>
      <c r="I46" s="27">
        <v>75</v>
      </c>
      <c r="J46" s="27">
        <v>13</v>
      </c>
      <c r="K46" s="27">
        <v>160</v>
      </c>
      <c r="L46" s="27">
        <v>240</v>
      </c>
      <c r="M46" s="27">
        <v>1073.01587301587</v>
      </c>
      <c r="N46" s="27">
        <v>1733.33333333333</v>
      </c>
      <c r="O46" s="27">
        <v>0</v>
      </c>
      <c r="Q46" s="27">
        <v>50</v>
      </c>
      <c r="R46" s="27">
        <v>0</v>
      </c>
      <c r="S46" s="27">
        <v>350</v>
      </c>
      <c r="T46" s="27">
        <v>350</v>
      </c>
      <c r="U46" s="27">
        <v>0</v>
      </c>
      <c r="W46" s="27">
        <v>0</v>
      </c>
      <c r="X46" s="27">
        <v>232</v>
      </c>
      <c r="Y46" s="27">
        <v>740</v>
      </c>
      <c r="Z46" s="27">
        <v>0</v>
      </c>
      <c r="AA46" s="27">
        <v>280</v>
      </c>
      <c r="AB46" s="27">
        <v>160</v>
      </c>
      <c r="AC46" s="27">
        <v>480</v>
      </c>
      <c r="AD46" s="27">
        <v>0</v>
      </c>
      <c r="AE46" s="27">
        <v>0</v>
      </c>
      <c r="AF46" s="27">
        <v>200</v>
      </c>
      <c r="AG46" s="27">
        <v>0</v>
      </c>
      <c r="AH46" s="27">
        <v>0</v>
      </c>
      <c r="AI46" s="27">
        <v>150</v>
      </c>
      <c r="AJ46" s="27">
        <v>0</v>
      </c>
      <c r="AK46" s="27">
        <v>0</v>
      </c>
      <c r="AL46" s="27">
        <v>372</v>
      </c>
      <c r="AM46" s="27">
        <v>960</v>
      </c>
      <c r="AO46" s="40">
        <f t="shared" si="1"/>
        <v>7655.3492063492</v>
      </c>
    </row>
    <row r="47" ht="14.25" spans="1:41">
      <c r="A47" s="32">
        <v>45</v>
      </c>
      <c r="B47" s="33" t="s">
        <v>37</v>
      </c>
      <c r="C47" s="34">
        <v>30</v>
      </c>
      <c r="D47" s="27">
        <v>0</v>
      </c>
      <c r="E47" s="27">
        <v>50</v>
      </c>
      <c r="F47" s="27">
        <v>0</v>
      </c>
      <c r="G47" s="27">
        <v>75</v>
      </c>
      <c r="H47" s="27">
        <v>16</v>
      </c>
      <c r="I47" s="27">
        <v>0</v>
      </c>
      <c r="J47" s="27">
        <v>16</v>
      </c>
      <c r="K47" s="27">
        <v>0</v>
      </c>
      <c r="L47" s="27">
        <v>0</v>
      </c>
      <c r="M47" s="27">
        <v>689.795918367348</v>
      </c>
      <c r="N47" s="27">
        <v>742.857142857144</v>
      </c>
      <c r="O47" s="27">
        <v>0</v>
      </c>
      <c r="Q47" s="27">
        <v>0</v>
      </c>
      <c r="R47" s="27">
        <v>100</v>
      </c>
      <c r="S47" s="27">
        <v>0</v>
      </c>
      <c r="T47" s="27">
        <v>0</v>
      </c>
      <c r="U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150</v>
      </c>
      <c r="AF47" s="27">
        <v>200</v>
      </c>
      <c r="AG47" s="27">
        <v>0</v>
      </c>
      <c r="AH47" s="27">
        <v>0</v>
      </c>
      <c r="AI47" s="27">
        <v>50</v>
      </c>
      <c r="AJ47" s="27">
        <v>0</v>
      </c>
      <c r="AK47" s="27">
        <v>0</v>
      </c>
      <c r="AL47" s="27">
        <v>0</v>
      </c>
      <c r="AM47" s="27">
        <v>0</v>
      </c>
      <c r="AO47" s="40">
        <f t="shared" si="1"/>
        <v>1869.65306122449</v>
      </c>
    </row>
    <row r="48" ht="14.25" spans="1:41">
      <c r="A48" s="32">
        <v>46</v>
      </c>
      <c r="B48" s="33" t="s">
        <v>35</v>
      </c>
      <c r="C48" s="34">
        <v>210</v>
      </c>
      <c r="D48" s="27">
        <v>1550</v>
      </c>
      <c r="E48" s="27">
        <v>110</v>
      </c>
      <c r="F48" s="27">
        <v>0</v>
      </c>
      <c r="G48" s="27">
        <v>35</v>
      </c>
      <c r="H48" s="27">
        <v>0</v>
      </c>
      <c r="I48" s="27">
        <v>0</v>
      </c>
      <c r="J48" s="27">
        <v>0</v>
      </c>
      <c r="K48" s="27">
        <v>35</v>
      </c>
      <c r="L48" s="27">
        <v>0</v>
      </c>
      <c r="M48" s="27">
        <v>804.761904761905</v>
      </c>
      <c r="N48" s="27">
        <v>1462.5</v>
      </c>
      <c r="O48" s="27">
        <v>0</v>
      </c>
      <c r="Q48" s="27">
        <v>50</v>
      </c>
      <c r="R48" s="27">
        <v>0</v>
      </c>
      <c r="S48" s="27">
        <v>0</v>
      </c>
      <c r="T48" s="27">
        <v>0</v>
      </c>
      <c r="U48" s="27">
        <v>20</v>
      </c>
      <c r="W48" s="27">
        <v>0</v>
      </c>
      <c r="X48" s="27">
        <v>728</v>
      </c>
      <c r="Y48" s="27">
        <v>730</v>
      </c>
      <c r="Z48" s="27">
        <v>230</v>
      </c>
      <c r="AA48" s="27">
        <v>35</v>
      </c>
      <c r="AB48" s="27">
        <v>35</v>
      </c>
      <c r="AC48" s="27">
        <v>70</v>
      </c>
      <c r="AD48" s="27">
        <v>0</v>
      </c>
      <c r="AE48" s="27">
        <v>200</v>
      </c>
      <c r="AF48" s="27">
        <v>200</v>
      </c>
      <c r="AG48" s="27">
        <v>0</v>
      </c>
      <c r="AH48" s="27">
        <v>90</v>
      </c>
      <c r="AI48" s="27">
        <v>200</v>
      </c>
      <c r="AJ48" s="27">
        <v>0</v>
      </c>
      <c r="AK48" s="27">
        <v>258</v>
      </c>
      <c r="AL48" s="27">
        <v>72</v>
      </c>
      <c r="AM48" s="27">
        <v>0</v>
      </c>
      <c r="AO48" s="40">
        <f t="shared" si="1"/>
        <v>6305.2619047619</v>
      </c>
    </row>
    <row r="49" ht="14.25" spans="1:41">
      <c r="A49" s="32">
        <v>47</v>
      </c>
      <c r="B49" s="33" t="s">
        <v>9</v>
      </c>
      <c r="C49" s="34">
        <v>60</v>
      </c>
      <c r="D49" s="27">
        <v>750</v>
      </c>
      <c r="E49" s="27">
        <v>110</v>
      </c>
      <c r="F49" s="27">
        <v>0</v>
      </c>
      <c r="G49" s="27">
        <v>60</v>
      </c>
      <c r="H49" s="27">
        <v>49</v>
      </c>
      <c r="I49" s="27">
        <v>195</v>
      </c>
      <c r="J49" s="27">
        <v>18</v>
      </c>
      <c r="K49" s="27">
        <v>140</v>
      </c>
      <c r="L49" s="27">
        <v>0</v>
      </c>
      <c r="M49" s="27">
        <v>804.761904761905</v>
      </c>
      <c r="N49" s="27">
        <v>1485.71428571428</v>
      </c>
      <c r="O49" s="27">
        <v>0</v>
      </c>
      <c r="Q49" s="27">
        <v>0</v>
      </c>
      <c r="R49" s="27">
        <v>485.231116696967</v>
      </c>
      <c r="S49" s="27">
        <v>0</v>
      </c>
      <c r="T49" s="27">
        <v>0</v>
      </c>
      <c r="U49" s="27">
        <v>40</v>
      </c>
      <c r="W49" s="27">
        <v>0</v>
      </c>
      <c r="X49" s="27">
        <v>2079.2</v>
      </c>
      <c r="Y49" s="27">
        <v>478</v>
      </c>
      <c r="Z49" s="27">
        <v>0</v>
      </c>
      <c r="AA49" s="27">
        <v>0</v>
      </c>
      <c r="AB49" s="27">
        <v>140</v>
      </c>
      <c r="AC49" s="27">
        <v>350</v>
      </c>
      <c r="AD49" s="27">
        <v>30</v>
      </c>
      <c r="AE49" s="27">
        <v>720</v>
      </c>
      <c r="AF49" s="27">
        <v>500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468</v>
      </c>
      <c r="AM49" s="27">
        <v>0</v>
      </c>
      <c r="AO49" s="40">
        <f t="shared" si="1"/>
        <v>7994.90730717315</v>
      </c>
    </row>
    <row r="50" ht="14.25" spans="1:41">
      <c r="A50" s="32">
        <v>48</v>
      </c>
      <c r="B50" s="33" t="s">
        <v>17</v>
      </c>
      <c r="C50" s="34">
        <v>30</v>
      </c>
      <c r="D50" s="27">
        <v>1600</v>
      </c>
      <c r="E50" s="27">
        <v>0</v>
      </c>
      <c r="F50" s="27">
        <v>0</v>
      </c>
      <c r="G50" s="27">
        <v>70</v>
      </c>
      <c r="H50" s="27">
        <v>0</v>
      </c>
      <c r="I50" s="27">
        <v>75</v>
      </c>
      <c r="J50" s="27">
        <v>0</v>
      </c>
      <c r="K50" s="27">
        <v>50</v>
      </c>
      <c r="L50" s="27">
        <v>0</v>
      </c>
      <c r="M50" s="27">
        <v>1609.52380952381</v>
      </c>
      <c r="N50" s="27">
        <v>2600</v>
      </c>
      <c r="O50" s="27">
        <v>0</v>
      </c>
      <c r="P50" s="27">
        <v>1500</v>
      </c>
      <c r="Q50" s="27">
        <v>50</v>
      </c>
      <c r="R50" s="27">
        <v>0</v>
      </c>
      <c r="S50" s="27">
        <v>0</v>
      </c>
      <c r="T50" s="27">
        <v>0</v>
      </c>
      <c r="U50" s="27">
        <v>40</v>
      </c>
      <c r="W50" s="27">
        <v>0</v>
      </c>
      <c r="X50" s="27">
        <v>928</v>
      </c>
      <c r="Y50" s="27">
        <v>940</v>
      </c>
      <c r="Z50" s="27">
        <v>140</v>
      </c>
      <c r="AA50" s="27">
        <v>50</v>
      </c>
      <c r="AB50" s="27">
        <v>50</v>
      </c>
      <c r="AC50" s="27">
        <v>100</v>
      </c>
      <c r="AD50" s="27">
        <v>30</v>
      </c>
      <c r="AE50" s="27">
        <v>400</v>
      </c>
      <c r="AF50" s="27">
        <v>200</v>
      </c>
      <c r="AG50" s="27">
        <v>370</v>
      </c>
      <c r="AH50" s="27">
        <v>100</v>
      </c>
      <c r="AI50" s="27">
        <v>300</v>
      </c>
      <c r="AJ50" s="27">
        <v>0</v>
      </c>
      <c r="AK50" s="27">
        <v>636</v>
      </c>
      <c r="AL50" s="27">
        <v>0</v>
      </c>
      <c r="AM50" s="27">
        <v>0</v>
      </c>
      <c r="AO50" s="40">
        <f t="shared" si="1"/>
        <v>10262.5238095238</v>
      </c>
    </row>
    <row r="51" ht="14.25" spans="1:41">
      <c r="A51" s="32">
        <v>49</v>
      </c>
      <c r="B51" s="33" t="s">
        <v>117</v>
      </c>
      <c r="C51" s="34">
        <v>0</v>
      </c>
      <c r="D51" s="27">
        <v>750</v>
      </c>
      <c r="E51" s="27">
        <v>0</v>
      </c>
      <c r="F51" s="27">
        <v>0</v>
      </c>
      <c r="G51" s="27">
        <v>0</v>
      </c>
      <c r="H51" s="27">
        <v>34</v>
      </c>
      <c r="I51" s="27">
        <v>0</v>
      </c>
      <c r="J51" s="27">
        <v>36</v>
      </c>
      <c r="K51" s="27">
        <v>0</v>
      </c>
      <c r="L51" s="27">
        <v>0</v>
      </c>
      <c r="M51" s="27">
        <v>1609.52380952381</v>
      </c>
      <c r="N51" s="27">
        <v>2600</v>
      </c>
      <c r="O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20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360</v>
      </c>
      <c r="AF51" s="27">
        <v>200</v>
      </c>
      <c r="AG51" s="27">
        <v>0</v>
      </c>
      <c r="AH51" s="27">
        <v>0</v>
      </c>
      <c r="AI51" s="27">
        <v>350</v>
      </c>
      <c r="AJ51" s="27">
        <v>0</v>
      </c>
      <c r="AK51" s="27">
        <v>0</v>
      </c>
      <c r="AL51" s="27">
        <v>0</v>
      </c>
      <c r="AM51" s="27">
        <v>0</v>
      </c>
      <c r="AO51" s="40">
        <f t="shared" si="1"/>
        <v>5409.52380952381</v>
      </c>
    </row>
    <row r="52" ht="14.25" spans="1:41">
      <c r="A52" s="32">
        <v>50</v>
      </c>
      <c r="B52" s="33" t="s">
        <v>119</v>
      </c>
      <c r="C52" s="34">
        <v>0</v>
      </c>
      <c r="D52" s="27">
        <v>0</v>
      </c>
      <c r="E52" s="27">
        <v>0</v>
      </c>
      <c r="F52" s="27">
        <v>150</v>
      </c>
      <c r="G52" s="27">
        <v>0</v>
      </c>
      <c r="H52" s="27">
        <v>31</v>
      </c>
      <c r="I52" s="27">
        <v>0</v>
      </c>
      <c r="J52" s="27">
        <v>39</v>
      </c>
      <c r="K52" s="27">
        <v>0</v>
      </c>
      <c r="L52" s="27">
        <v>0</v>
      </c>
      <c r="M52" s="27">
        <v>1609.52380952381</v>
      </c>
      <c r="N52" s="27">
        <v>2600</v>
      </c>
      <c r="O52" s="27">
        <v>0</v>
      </c>
      <c r="Q52" s="27">
        <v>0</v>
      </c>
      <c r="R52" s="27">
        <v>600</v>
      </c>
      <c r="S52" s="27">
        <v>0</v>
      </c>
      <c r="T52" s="27">
        <v>0</v>
      </c>
      <c r="U52" s="27">
        <v>0</v>
      </c>
      <c r="W52" s="27">
        <v>40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350</v>
      </c>
      <c r="AF52" s="27">
        <v>200</v>
      </c>
      <c r="AG52" s="27">
        <v>0</v>
      </c>
      <c r="AH52" s="27">
        <v>0</v>
      </c>
      <c r="AI52" s="27">
        <v>350</v>
      </c>
      <c r="AJ52" s="27">
        <v>0</v>
      </c>
      <c r="AK52" s="27">
        <v>0</v>
      </c>
      <c r="AL52" s="27">
        <v>0</v>
      </c>
      <c r="AM52" s="27">
        <v>0</v>
      </c>
      <c r="AO52" s="40">
        <f t="shared" si="1"/>
        <v>5419.52380952381</v>
      </c>
    </row>
    <row r="53" ht="14.25" spans="1:41">
      <c r="A53" s="32">
        <v>51</v>
      </c>
      <c r="B53" s="35" t="s">
        <v>77</v>
      </c>
      <c r="C53" s="34">
        <v>0</v>
      </c>
      <c r="D53" s="27">
        <v>2270</v>
      </c>
      <c r="E53" s="27">
        <v>0</v>
      </c>
      <c r="F53" s="27">
        <v>0</v>
      </c>
      <c r="G53" s="27">
        <v>110</v>
      </c>
      <c r="H53" s="27">
        <v>0</v>
      </c>
      <c r="I53" s="27">
        <v>45</v>
      </c>
      <c r="J53" s="27">
        <v>0</v>
      </c>
      <c r="K53" s="27">
        <v>100</v>
      </c>
      <c r="L53" s="27">
        <v>0</v>
      </c>
      <c r="M53" s="27">
        <v>1609.52380952381</v>
      </c>
      <c r="N53" s="27">
        <v>2600</v>
      </c>
      <c r="O53" s="27">
        <v>50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W53" s="27">
        <v>0</v>
      </c>
      <c r="X53" s="27">
        <v>1584</v>
      </c>
      <c r="Y53" s="27">
        <v>1600</v>
      </c>
      <c r="Z53" s="27">
        <v>120</v>
      </c>
      <c r="AA53" s="27">
        <v>100</v>
      </c>
      <c r="AB53" s="27">
        <v>100</v>
      </c>
      <c r="AC53" s="27">
        <v>200</v>
      </c>
      <c r="AD53" s="27">
        <v>90</v>
      </c>
      <c r="AE53" s="27">
        <v>0</v>
      </c>
      <c r="AF53" s="27">
        <v>200</v>
      </c>
      <c r="AG53" s="27">
        <v>0</v>
      </c>
      <c r="AH53" s="27">
        <v>0</v>
      </c>
      <c r="AI53" s="27">
        <v>150</v>
      </c>
      <c r="AJ53" s="27">
        <v>0</v>
      </c>
      <c r="AK53" s="27">
        <v>0</v>
      </c>
      <c r="AL53" s="27">
        <v>408</v>
      </c>
      <c r="AM53" s="27">
        <v>600</v>
      </c>
      <c r="AO53" s="40">
        <f t="shared" si="1"/>
        <v>10578.5238095238</v>
      </c>
    </row>
    <row r="54" ht="14.25" spans="1:41">
      <c r="A54" s="32">
        <v>52</v>
      </c>
      <c r="B54" s="33" t="s">
        <v>92</v>
      </c>
      <c r="C54" s="34">
        <v>0</v>
      </c>
      <c r="D54" s="27">
        <v>1365</v>
      </c>
      <c r="E54" s="27">
        <v>110</v>
      </c>
      <c r="F54" s="27">
        <v>0</v>
      </c>
      <c r="G54" s="27">
        <v>90</v>
      </c>
      <c r="H54" s="27">
        <v>18</v>
      </c>
      <c r="I54" s="27">
        <v>60</v>
      </c>
      <c r="J54" s="27">
        <v>21</v>
      </c>
      <c r="K54" s="27">
        <v>200</v>
      </c>
      <c r="L54" s="27">
        <v>0</v>
      </c>
      <c r="M54" s="27">
        <v>1609.52380952381</v>
      </c>
      <c r="N54" s="27">
        <v>2600</v>
      </c>
      <c r="O54" s="27">
        <v>50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W54" s="27">
        <v>0</v>
      </c>
      <c r="X54" s="27">
        <v>1980</v>
      </c>
      <c r="Y54" s="27">
        <v>1820</v>
      </c>
      <c r="Z54" s="27">
        <v>0</v>
      </c>
      <c r="AA54" s="27">
        <v>200</v>
      </c>
      <c r="AB54" s="27">
        <v>200</v>
      </c>
      <c r="AC54" s="27">
        <v>400</v>
      </c>
      <c r="AD54" s="27">
        <v>0</v>
      </c>
      <c r="AE54" s="27">
        <v>0</v>
      </c>
      <c r="AF54" s="27">
        <v>200</v>
      </c>
      <c r="AG54" s="27">
        <v>0</v>
      </c>
      <c r="AH54" s="27">
        <v>0</v>
      </c>
      <c r="AI54" s="27">
        <v>150</v>
      </c>
      <c r="AJ54" s="27">
        <v>0</v>
      </c>
      <c r="AK54" s="27">
        <v>0</v>
      </c>
      <c r="AL54" s="27">
        <v>120</v>
      </c>
      <c r="AM54" s="27">
        <v>600</v>
      </c>
      <c r="AO54" s="40">
        <f t="shared" si="1"/>
        <v>10723.5238095238</v>
      </c>
    </row>
    <row r="55" ht="14.25" spans="1:41">
      <c r="A55" s="32">
        <v>53</v>
      </c>
      <c r="B55" s="33" t="s">
        <v>12</v>
      </c>
      <c r="C55" s="34">
        <v>30</v>
      </c>
      <c r="D55" s="27">
        <v>1500</v>
      </c>
      <c r="E55" s="27">
        <v>0</v>
      </c>
      <c r="F55" s="27">
        <v>0</v>
      </c>
      <c r="G55" s="27">
        <v>140</v>
      </c>
      <c r="H55" s="27">
        <v>23</v>
      </c>
      <c r="I55" s="27">
        <v>0</v>
      </c>
      <c r="J55" s="27">
        <v>16</v>
      </c>
      <c r="K55" s="27">
        <v>50</v>
      </c>
      <c r="L55" s="27">
        <v>0</v>
      </c>
      <c r="M55" s="27">
        <v>1609.52380952381</v>
      </c>
      <c r="N55" s="27">
        <v>2925</v>
      </c>
      <c r="O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20</v>
      </c>
      <c r="W55" s="27">
        <v>0</v>
      </c>
      <c r="X55" s="27">
        <v>1280</v>
      </c>
      <c r="Y55" s="27">
        <v>1540</v>
      </c>
      <c r="Z55" s="27">
        <v>0</v>
      </c>
      <c r="AA55" s="27">
        <v>50</v>
      </c>
      <c r="AB55" s="27">
        <v>50</v>
      </c>
      <c r="AC55" s="27">
        <v>100</v>
      </c>
      <c r="AD55" s="27">
        <v>30</v>
      </c>
      <c r="AE55" s="27">
        <v>400</v>
      </c>
      <c r="AF55" s="27">
        <v>200</v>
      </c>
      <c r="AG55" s="27">
        <v>0</v>
      </c>
      <c r="AH55" s="27">
        <v>0</v>
      </c>
      <c r="AI55" s="27">
        <v>300</v>
      </c>
      <c r="AJ55" s="27">
        <v>0</v>
      </c>
      <c r="AK55" s="27">
        <v>954</v>
      </c>
      <c r="AL55" s="27">
        <v>0</v>
      </c>
      <c r="AM55" s="27">
        <v>0</v>
      </c>
      <c r="AO55" s="40">
        <f t="shared" si="1"/>
        <v>9763.52380952381</v>
      </c>
    </row>
    <row r="56" ht="14.25" spans="1:41">
      <c r="A56" s="32">
        <v>54</v>
      </c>
      <c r="B56" s="33" t="s">
        <v>98</v>
      </c>
      <c r="C56" s="34">
        <v>0</v>
      </c>
      <c r="D56" s="27">
        <v>430</v>
      </c>
      <c r="E56" s="27">
        <v>0</v>
      </c>
      <c r="F56" s="27">
        <v>0</v>
      </c>
      <c r="G56" s="27">
        <v>0</v>
      </c>
      <c r="H56" s="27">
        <v>76</v>
      </c>
      <c r="I56" s="27">
        <v>0</v>
      </c>
      <c r="J56" s="27">
        <v>41</v>
      </c>
      <c r="K56" s="27">
        <v>0</v>
      </c>
      <c r="L56" s="27">
        <v>180</v>
      </c>
      <c r="M56" s="27">
        <v>1494.55782312925</v>
      </c>
      <c r="N56" s="27">
        <v>2228.57142857143</v>
      </c>
      <c r="O56" s="27">
        <v>0</v>
      </c>
      <c r="Q56" s="27">
        <v>0</v>
      </c>
      <c r="R56" s="27">
        <v>0</v>
      </c>
      <c r="S56" s="27">
        <v>750</v>
      </c>
      <c r="T56" s="27">
        <v>850</v>
      </c>
      <c r="U56" s="27">
        <v>20</v>
      </c>
      <c r="W56" s="27">
        <v>40</v>
      </c>
      <c r="X56" s="27">
        <v>30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60</v>
      </c>
      <c r="AE56" s="27">
        <v>150</v>
      </c>
      <c r="AF56" s="27">
        <v>200</v>
      </c>
      <c r="AG56" s="27">
        <v>400</v>
      </c>
      <c r="AH56" s="27">
        <v>0</v>
      </c>
      <c r="AI56" s="27">
        <v>150</v>
      </c>
      <c r="AJ56" s="27">
        <v>0</v>
      </c>
      <c r="AK56" s="27">
        <v>0</v>
      </c>
      <c r="AL56" s="27">
        <v>0</v>
      </c>
      <c r="AM56" s="27">
        <v>0</v>
      </c>
      <c r="AO56" s="40">
        <f t="shared" si="1"/>
        <v>6350.12925170068</v>
      </c>
    </row>
    <row r="57" ht="14.25" spans="1:41">
      <c r="A57" s="32">
        <v>55</v>
      </c>
      <c r="B57" s="33" t="s">
        <v>122</v>
      </c>
      <c r="C57" s="34">
        <v>0</v>
      </c>
      <c r="D57" s="27">
        <v>450</v>
      </c>
      <c r="E57" s="27">
        <v>0</v>
      </c>
      <c r="F57" s="27">
        <v>0</v>
      </c>
      <c r="G57" s="27">
        <v>0</v>
      </c>
      <c r="H57" s="27">
        <v>81</v>
      </c>
      <c r="I57" s="27">
        <v>15</v>
      </c>
      <c r="J57" s="27">
        <v>44</v>
      </c>
      <c r="K57" s="27">
        <v>0</v>
      </c>
      <c r="L57" s="27">
        <v>330</v>
      </c>
      <c r="M57" s="27">
        <v>1379.59183673469</v>
      </c>
      <c r="N57" s="27">
        <v>2042.85714285714</v>
      </c>
      <c r="O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W57" s="27">
        <v>40</v>
      </c>
      <c r="X57" s="27">
        <v>30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60</v>
      </c>
      <c r="AE57" s="27">
        <v>550</v>
      </c>
      <c r="AF57" s="27">
        <v>200</v>
      </c>
      <c r="AG57" s="27">
        <v>0</v>
      </c>
      <c r="AH57" s="27">
        <v>90</v>
      </c>
      <c r="AI57" s="27">
        <v>350</v>
      </c>
      <c r="AJ57" s="27">
        <v>0</v>
      </c>
      <c r="AK57" s="27">
        <v>108</v>
      </c>
      <c r="AL57" s="27">
        <v>0</v>
      </c>
      <c r="AM57" s="27">
        <v>0</v>
      </c>
      <c r="AO57" s="40">
        <f t="shared" si="1"/>
        <v>5022.44897959183</v>
      </c>
    </row>
    <row r="58" ht="14.25" spans="1:41">
      <c r="A58" s="32">
        <v>56</v>
      </c>
      <c r="B58" s="33" t="s">
        <v>123</v>
      </c>
      <c r="C58" s="34">
        <v>0</v>
      </c>
      <c r="D58" s="27">
        <v>1250</v>
      </c>
      <c r="E58" s="27">
        <v>110</v>
      </c>
      <c r="F58" s="27">
        <v>0</v>
      </c>
      <c r="G58" s="27">
        <v>15</v>
      </c>
      <c r="H58" s="27">
        <v>53</v>
      </c>
      <c r="I58" s="27">
        <v>130</v>
      </c>
      <c r="J58" s="27">
        <v>45</v>
      </c>
      <c r="K58" s="27">
        <v>350</v>
      </c>
      <c r="L58" s="27">
        <v>0</v>
      </c>
      <c r="M58" s="27">
        <v>1609.52380952381</v>
      </c>
      <c r="N58" s="27">
        <v>2600</v>
      </c>
      <c r="O58" s="27">
        <v>50</v>
      </c>
      <c r="Q58" s="27">
        <v>50</v>
      </c>
      <c r="R58" s="27">
        <v>1332.0311636363</v>
      </c>
      <c r="S58" s="27">
        <v>0</v>
      </c>
      <c r="T58" s="27">
        <v>350</v>
      </c>
      <c r="U58" s="27">
        <v>40</v>
      </c>
      <c r="W58" s="27">
        <v>0</v>
      </c>
      <c r="X58" s="27">
        <v>2343.6</v>
      </c>
      <c r="Y58" s="27">
        <v>2248</v>
      </c>
      <c r="Z58" s="27">
        <v>0</v>
      </c>
      <c r="AA58" s="27">
        <v>0</v>
      </c>
      <c r="AB58" s="27">
        <v>350</v>
      </c>
      <c r="AC58" s="27">
        <v>700</v>
      </c>
      <c r="AD58" s="27">
        <v>0</v>
      </c>
      <c r="AE58" s="27">
        <v>1200</v>
      </c>
      <c r="AF58" s="27">
        <v>500</v>
      </c>
      <c r="AG58" s="27">
        <v>0</v>
      </c>
      <c r="AH58" s="27">
        <v>0</v>
      </c>
      <c r="AI58" s="27">
        <v>0</v>
      </c>
      <c r="AJ58" s="27">
        <v>432</v>
      </c>
      <c r="AK58" s="27">
        <v>0</v>
      </c>
      <c r="AL58" s="27">
        <v>0</v>
      </c>
      <c r="AM58" s="27">
        <v>0</v>
      </c>
      <c r="AO58" s="40">
        <f t="shared" si="1"/>
        <v>14826.1549731601</v>
      </c>
    </row>
    <row r="59" ht="14.25" spans="1:41">
      <c r="A59" s="32">
        <v>57</v>
      </c>
      <c r="B59" s="33" t="s">
        <v>87</v>
      </c>
      <c r="C59" s="34">
        <v>0</v>
      </c>
      <c r="D59" s="27">
        <v>2070</v>
      </c>
      <c r="E59" s="27">
        <v>0</v>
      </c>
      <c r="F59" s="27">
        <v>0</v>
      </c>
      <c r="G59" s="27">
        <v>60</v>
      </c>
      <c r="H59" s="27">
        <v>29</v>
      </c>
      <c r="I59" s="27">
        <v>0</v>
      </c>
      <c r="J59" s="27">
        <v>45</v>
      </c>
      <c r="K59" s="27">
        <v>200</v>
      </c>
      <c r="L59" s="27">
        <v>0</v>
      </c>
      <c r="M59" s="27">
        <v>1609.52380952381</v>
      </c>
      <c r="N59" s="27">
        <v>2600</v>
      </c>
      <c r="O59" s="27">
        <v>100</v>
      </c>
      <c r="Q59" s="27">
        <v>0</v>
      </c>
      <c r="R59" s="27">
        <v>0</v>
      </c>
      <c r="S59" s="27">
        <v>750</v>
      </c>
      <c r="T59" s="27">
        <v>850</v>
      </c>
      <c r="U59" s="27">
        <v>40</v>
      </c>
      <c r="W59" s="27">
        <v>0</v>
      </c>
      <c r="X59" s="27">
        <v>1800</v>
      </c>
      <c r="Y59" s="27">
        <v>1680</v>
      </c>
      <c r="Z59" s="27">
        <v>0</v>
      </c>
      <c r="AA59" s="27">
        <v>200</v>
      </c>
      <c r="AB59" s="27">
        <v>200</v>
      </c>
      <c r="AC59" s="27">
        <v>400</v>
      </c>
      <c r="AD59" s="27">
        <v>30</v>
      </c>
      <c r="AE59" s="27">
        <v>0</v>
      </c>
      <c r="AF59" s="27">
        <v>200</v>
      </c>
      <c r="AG59" s="27">
        <v>0</v>
      </c>
      <c r="AH59" s="27">
        <v>0</v>
      </c>
      <c r="AI59" s="27">
        <v>150</v>
      </c>
      <c r="AJ59" s="27">
        <v>0</v>
      </c>
      <c r="AK59" s="27">
        <v>0</v>
      </c>
      <c r="AL59" s="27">
        <v>480</v>
      </c>
      <c r="AM59" s="27">
        <v>600</v>
      </c>
      <c r="AO59" s="40">
        <f t="shared" si="1"/>
        <v>12663.5238095238</v>
      </c>
    </row>
    <row r="60" ht="14.25" spans="1:41">
      <c r="A60" s="32">
        <v>58</v>
      </c>
      <c r="B60" s="33" t="s">
        <v>14</v>
      </c>
      <c r="C60" s="34">
        <v>60</v>
      </c>
      <c r="D60" s="27">
        <v>2300</v>
      </c>
      <c r="E60" s="27">
        <v>110</v>
      </c>
      <c r="F60" s="27">
        <v>0</v>
      </c>
      <c r="G60" s="27">
        <v>185</v>
      </c>
      <c r="H60" s="27">
        <v>32</v>
      </c>
      <c r="I60" s="27">
        <v>30</v>
      </c>
      <c r="J60" s="27">
        <v>21</v>
      </c>
      <c r="K60" s="27">
        <v>120</v>
      </c>
      <c r="L60" s="27">
        <v>150</v>
      </c>
      <c r="M60" s="27">
        <v>1092.1768707483</v>
      </c>
      <c r="N60" s="27">
        <v>1671.42857142857</v>
      </c>
      <c r="O60" s="27">
        <v>50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W60" s="27">
        <v>80</v>
      </c>
      <c r="X60" s="27">
        <v>500</v>
      </c>
      <c r="Y60" s="27">
        <v>1010</v>
      </c>
      <c r="Z60" s="27">
        <v>0</v>
      </c>
      <c r="AA60" s="27">
        <v>30</v>
      </c>
      <c r="AB60" s="27">
        <v>120</v>
      </c>
      <c r="AC60" s="27">
        <v>320</v>
      </c>
      <c r="AD60" s="27">
        <v>30</v>
      </c>
      <c r="AE60" s="27">
        <v>120</v>
      </c>
      <c r="AF60" s="27">
        <v>200</v>
      </c>
      <c r="AG60" s="27">
        <v>380</v>
      </c>
      <c r="AH60" s="27">
        <v>0</v>
      </c>
      <c r="AI60" s="27">
        <v>200</v>
      </c>
      <c r="AJ60" s="27">
        <v>0</v>
      </c>
      <c r="AK60" s="27">
        <v>132</v>
      </c>
      <c r="AL60" s="27">
        <v>648</v>
      </c>
      <c r="AM60" s="27">
        <v>240</v>
      </c>
      <c r="AO60" s="40">
        <f t="shared" si="1"/>
        <v>8031.60544217687</v>
      </c>
    </row>
    <row r="61" ht="14.25" spans="1:41">
      <c r="A61" s="32">
        <v>59</v>
      </c>
      <c r="B61" s="33" t="s">
        <v>36</v>
      </c>
      <c r="C61" s="34">
        <v>30</v>
      </c>
      <c r="D61" s="27">
        <v>0</v>
      </c>
      <c r="E61" s="27">
        <v>50</v>
      </c>
      <c r="F61" s="27">
        <v>0</v>
      </c>
      <c r="G61" s="27">
        <v>0</v>
      </c>
      <c r="H61" s="27">
        <v>36</v>
      </c>
      <c r="I61" s="27">
        <v>0</v>
      </c>
      <c r="J61" s="27">
        <v>16</v>
      </c>
      <c r="K61" s="27">
        <v>0</v>
      </c>
      <c r="L61" s="27">
        <v>0</v>
      </c>
      <c r="M61" s="27">
        <v>1264.62585034014</v>
      </c>
      <c r="N61" s="27">
        <v>1485.71428571428</v>
      </c>
      <c r="O61" s="27">
        <v>0</v>
      </c>
      <c r="Q61" s="27">
        <v>50</v>
      </c>
      <c r="R61" s="27">
        <v>0</v>
      </c>
      <c r="S61" s="27">
        <v>350</v>
      </c>
      <c r="T61" s="27">
        <v>350</v>
      </c>
      <c r="U61" s="27">
        <v>0</v>
      </c>
      <c r="W61" s="27">
        <v>0</v>
      </c>
      <c r="X61" s="27">
        <v>0</v>
      </c>
      <c r="Y61" s="27">
        <v>0</v>
      </c>
      <c r="Z61" s="27">
        <v>60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200</v>
      </c>
      <c r="AG61" s="27">
        <v>0</v>
      </c>
      <c r="AH61" s="27">
        <v>0</v>
      </c>
      <c r="AI61" s="27">
        <v>300</v>
      </c>
      <c r="AJ61" s="27">
        <v>0</v>
      </c>
      <c r="AK61" s="27">
        <v>0</v>
      </c>
      <c r="AL61" s="27">
        <v>0</v>
      </c>
      <c r="AM61" s="27">
        <v>0</v>
      </c>
      <c r="AO61" s="40">
        <f t="shared" si="1"/>
        <v>3692.34013605442</v>
      </c>
    </row>
    <row r="62" ht="14.25" spans="1:41">
      <c r="A62" s="32">
        <v>60</v>
      </c>
      <c r="B62" s="33" t="s">
        <v>24</v>
      </c>
      <c r="C62" s="34">
        <v>90</v>
      </c>
      <c r="D62" s="27">
        <v>0</v>
      </c>
      <c r="E62" s="27">
        <v>0</v>
      </c>
      <c r="F62" s="27">
        <v>0</v>
      </c>
      <c r="G62" s="27">
        <v>0</v>
      </c>
      <c r="H62" s="27">
        <v>31</v>
      </c>
      <c r="I62" s="27">
        <v>0</v>
      </c>
      <c r="J62" s="27">
        <v>42</v>
      </c>
      <c r="K62" s="27">
        <v>0</v>
      </c>
      <c r="L62" s="27">
        <v>0</v>
      </c>
      <c r="M62" s="27">
        <v>1379.59183673469</v>
      </c>
      <c r="N62" s="27">
        <v>2600</v>
      </c>
      <c r="O62" s="27">
        <v>0</v>
      </c>
      <c r="Q62" s="27">
        <v>0</v>
      </c>
      <c r="R62" s="27">
        <v>0</v>
      </c>
      <c r="S62" s="27">
        <v>350</v>
      </c>
      <c r="T62" s="27">
        <v>350</v>
      </c>
      <c r="U62" s="27">
        <v>40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200</v>
      </c>
      <c r="AG62" s="27">
        <v>0</v>
      </c>
      <c r="AH62" s="27">
        <v>0</v>
      </c>
      <c r="AI62" s="27">
        <v>150</v>
      </c>
      <c r="AJ62" s="27">
        <v>0</v>
      </c>
      <c r="AK62" s="27">
        <v>0</v>
      </c>
      <c r="AL62" s="27">
        <v>0</v>
      </c>
      <c r="AM62" s="27">
        <v>0</v>
      </c>
      <c r="AO62" s="40">
        <f t="shared" si="1"/>
        <v>4882.59183673469</v>
      </c>
    </row>
    <row r="63" ht="14.25" spans="1:41">
      <c r="A63" s="32">
        <v>61</v>
      </c>
      <c r="B63" s="33" t="s">
        <v>55</v>
      </c>
      <c r="C63" s="34">
        <v>0</v>
      </c>
      <c r="D63" s="27">
        <v>1350</v>
      </c>
      <c r="E63" s="27">
        <v>0</v>
      </c>
      <c r="F63" s="27">
        <v>0</v>
      </c>
      <c r="G63" s="27">
        <v>60</v>
      </c>
      <c r="H63" s="27">
        <v>29</v>
      </c>
      <c r="I63" s="27">
        <v>90</v>
      </c>
      <c r="J63" s="27">
        <v>21</v>
      </c>
      <c r="K63" s="27">
        <v>40</v>
      </c>
      <c r="L63" s="27">
        <v>0</v>
      </c>
      <c r="M63" s="27">
        <v>804.761904761905</v>
      </c>
      <c r="N63" s="27">
        <v>1733.33333333333</v>
      </c>
      <c r="O63" s="27">
        <v>0</v>
      </c>
      <c r="Q63" s="27">
        <v>0</v>
      </c>
      <c r="R63" s="27">
        <v>0</v>
      </c>
      <c r="S63" s="27">
        <v>350</v>
      </c>
      <c r="T63" s="27">
        <v>450</v>
      </c>
      <c r="U63" s="27">
        <v>20</v>
      </c>
      <c r="W63" s="27">
        <v>0</v>
      </c>
      <c r="X63" s="27">
        <v>310</v>
      </c>
      <c r="Y63" s="27">
        <v>560</v>
      </c>
      <c r="Z63" s="27">
        <v>0</v>
      </c>
      <c r="AA63" s="27">
        <v>175</v>
      </c>
      <c r="AB63" s="27">
        <v>40</v>
      </c>
      <c r="AC63" s="27">
        <v>240</v>
      </c>
      <c r="AD63" s="27">
        <v>0</v>
      </c>
      <c r="AE63" s="27">
        <v>0</v>
      </c>
      <c r="AF63" s="27">
        <v>200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288</v>
      </c>
      <c r="AM63" s="27">
        <v>540</v>
      </c>
      <c r="AO63" s="40">
        <f t="shared" si="1"/>
        <v>6273.09523809523</v>
      </c>
    </row>
    <row r="64" ht="14.25" spans="1:41">
      <c r="A64" s="32">
        <v>62</v>
      </c>
      <c r="B64" s="33" t="s">
        <v>126</v>
      </c>
      <c r="C64" s="34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O64" s="40">
        <f t="shared" si="1"/>
        <v>0</v>
      </c>
    </row>
    <row r="65" ht="14.25" spans="1:41">
      <c r="A65" s="32">
        <v>63</v>
      </c>
      <c r="B65" s="33" t="s">
        <v>116</v>
      </c>
      <c r="C65" s="34">
        <v>0</v>
      </c>
      <c r="D65" s="27">
        <v>1550</v>
      </c>
      <c r="E65" s="27">
        <v>0</v>
      </c>
      <c r="F65" s="27">
        <v>0</v>
      </c>
      <c r="G65" s="27">
        <v>20</v>
      </c>
      <c r="H65" s="27">
        <v>31</v>
      </c>
      <c r="I65" s="27">
        <v>0</v>
      </c>
      <c r="J65" s="27">
        <v>25</v>
      </c>
      <c r="K65" s="27">
        <v>50</v>
      </c>
      <c r="L65" s="27">
        <v>0</v>
      </c>
      <c r="M65" s="27">
        <v>1609.52380952381</v>
      </c>
      <c r="N65" s="27">
        <v>2600</v>
      </c>
      <c r="O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W65" s="27">
        <v>0</v>
      </c>
      <c r="X65" s="27">
        <v>594</v>
      </c>
      <c r="Y65" s="27">
        <v>780</v>
      </c>
      <c r="Z65" s="27">
        <v>0</v>
      </c>
      <c r="AA65" s="27">
        <v>50</v>
      </c>
      <c r="AB65" s="27">
        <v>50</v>
      </c>
      <c r="AC65" s="27">
        <v>100</v>
      </c>
      <c r="AD65" s="27">
        <v>0</v>
      </c>
      <c r="AE65" s="27">
        <v>400</v>
      </c>
      <c r="AF65" s="27">
        <v>200</v>
      </c>
      <c r="AG65" s="27">
        <v>0</v>
      </c>
      <c r="AH65" s="27">
        <v>0</v>
      </c>
      <c r="AI65" s="27">
        <v>200</v>
      </c>
      <c r="AJ65" s="27">
        <v>0</v>
      </c>
      <c r="AK65" s="27">
        <v>444</v>
      </c>
      <c r="AL65" s="27">
        <v>0</v>
      </c>
      <c r="AM65" s="27">
        <v>0</v>
      </c>
      <c r="AO65" s="40">
        <f t="shared" si="1"/>
        <v>7859.52380952381</v>
      </c>
    </row>
    <row r="66" ht="14.25" spans="1:41">
      <c r="A66" s="32">
        <v>64</v>
      </c>
      <c r="B66" s="33" t="s">
        <v>26</v>
      </c>
      <c r="C66" s="34">
        <v>60</v>
      </c>
      <c r="D66" s="27">
        <v>0</v>
      </c>
      <c r="E66" s="27">
        <v>0</v>
      </c>
      <c r="F66" s="27">
        <v>0</v>
      </c>
      <c r="G66" s="27">
        <v>0</v>
      </c>
      <c r="H66" s="27">
        <v>31</v>
      </c>
      <c r="I66" s="27">
        <v>0</v>
      </c>
      <c r="J66" s="27">
        <v>36</v>
      </c>
      <c r="K66" s="27">
        <v>0</v>
      </c>
      <c r="L66" s="27">
        <v>0</v>
      </c>
      <c r="M66" s="27">
        <v>1379.59183673469</v>
      </c>
      <c r="N66" s="27">
        <v>2600</v>
      </c>
      <c r="O66" s="27">
        <v>0</v>
      </c>
      <c r="Q66" s="27">
        <v>30</v>
      </c>
      <c r="R66" s="27">
        <v>0</v>
      </c>
      <c r="S66" s="27">
        <v>0</v>
      </c>
      <c r="T66" s="27">
        <v>0</v>
      </c>
      <c r="U66" s="27">
        <v>0</v>
      </c>
      <c r="V66" s="27">
        <v>800</v>
      </c>
      <c r="W66" s="27">
        <v>80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200</v>
      </c>
      <c r="AG66" s="27">
        <v>0</v>
      </c>
      <c r="AH66" s="27">
        <v>0</v>
      </c>
      <c r="AI66" s="27">
        <v>300</v>
      </c>
      <c r="AJ66" s="27">
        <v>0</v>
      </c>
      <c r="AK66" s="27">
        <v>0</v>
      </c>
      <c r="AL66" s="27">
        <v>0</v>
      </c>
      <c r="AM66" s="27">
        <v>0</v>
      </c>
      <c r="AO66" s="40">
        <f t="shared" si="1"/>
        <v>5016.59183673469</v>
      </c>
    </row>
    <row r="67" ht="14.25" spans="1:41">
      <c r="A67" s="32">
        <v>65</v>
      </c>
      <c r="B67" s="33" t="s">
        <v>84</v>
      </c>
      <c r="C67" s="34">
        <v>0</v>
      </c>
      <c r="D67" s="27">
        <v>1135</v>
      </c>
      <c r="E67" s="27">
        <v>0</v>
      </c>
      <c r="F67" s="27">
        <v>0</v>
      </c>
      <c r="G67" s="27">
        <v>40</v>
      </c>
      <c r="H67" s="27">
        <v>32</v>
      </c>
      <c r="I67" s="27">
        <v>15</v>
      </c>
      <c r="J67" s="27">
        <v>34</v>
      </c>
      <c r="K67" s="27">
        <v>70</v>
      </c>
      <c r="L67" s="27">
        <v>0</v>
      </c>
      <c r="M67" s="27">
        <v>1034.69387755102</v>
      </c>
      <c r="N67" s="27">
        <v>2042.85714285714</v>
      </c>
      <c r="O67" s="27">
        <v>50</v>
      </c>
      <c r="Q67" s="27">
        <v>0</v>
      </c>
      <c r="R67" s="27">
        <v>100</v>
      </c>
      <c r="S67" s="27">
        <v>350</v>
      </c>
      <c r="T67" s="27">
        <v>0</v>
      </c>
      <c r="U67" s="27">
        <v>0</v>
      </c>
      <c r="W67" s="27">
        <v>0</v>
      </c>
      <c r="X67" s="27">
        <v>732</v>
      </c>
      <c r="Y67" s="27">
        <v>740</v>
      </c>
      <c r="Z67" s="27">
        <v>0</v>
      </c>
      <c r="AA67" s="27">
        <v>100</v>
      </c>
      <c r="AB67" s="27">
        <v>70</v>
      </c>
      <c r="AC67" s="27">
        <v>140</v>
      </c>
      <c r="AD67" s="27">
        <v>0</v>
      </c>
      <c r="AE67" s="27">
        <v>50</v>
      </c>
      <c r="AF67" s="27">
        <v>200</v>
      </c>
      <c r="AG67" s="27">
        <v>0</v>
      </c>
      <c r="AH67" s="27">
        <v>0</v>
      </c>
      <c r="AI67" s="27">
        <v>150</v>
      </c>
      <c r="AJ67" s="27">
        <v>0</v>
      </c>
      <c r="AK67" s="27">
        <v>0</v>
      </c>
      <c r="AL67" s="27">
        <v>144</v>
      </c>
      <c r="AM67" s="27">
        <v>300</v>
      </c>
      <c r="AO67" s="40">
        <f t="shared" si="1"/>
        <v>6735.55102040816</v>
      </c>
    </row>
    <row r="68" ht="14.25" spans="1:41">
      <c r="A68" s="32">
        <v>66</v>
      </c>
      <c r="B68" s="33" t="s">
        <v>127</v>
      </c>
      <c r="C68" s="34">
        <v>0</v>
      </c>
      <c r="D68" s="27">
        <v>1000</v>
      </c>
      <c r="E68" s="27">
        <v>0</v>
      </c>
      <c r="F68" s="27">
        <v>0</v>
      </c>
      <c r="G68" s="27">
        <v>0</v>
      </c>
      <c r="H68" s="27">
        <v>0</v>
      </c>
      <c r="I68" s="27">
        <v>60</v>
      </c>
      <c r="J68" s="27">
        <v>0</v>
      </c>
      <c r="K68" s="27">
        <v>70</v>
      </c>
      <c r="L68" s="27">
        <v>0</v>
      </c>
      <c r="M68" s="27">
        <v>905.357142857143</v>
      </c>
      <c r="N68" s="27">
        <v>1300</v>
      </c>
      <c r="O68" s="27">
        <v>50</v>
      </c>
      <c r="Q68" s="27">
        <v>0</v>
      </c>
      <c r="R68" s="27">
        <v>900.393372029938</v>
      </c>
      <c r="S68" s="27">
        <v>0</v>
      </c>
      <c r="T68" s="27">
        <v>0</v>
      </c>
      <c r="U68" s="27">
        <v>0</v>
      </c>
      <c r="W68" s="27">
        <v>0</v>
      </c>
      <c r="X68" s="27">
        <v>1585.2</v>
      </c>
      <c r="Y68" s="27">
        <v>772</v>
      </c>
      <c r="Z68" s="27">
        <v>0</v>
      </c>
      <c r="AA68" s="27">
        <v>0</v>
      </c>
      <c r="AB68" s="27">
        <v>70</v>
      </c>
      <c r="AC68" s="27">
        <v>210</v>
      </c>
      <c r="AD68" s="27">
        <v>0</v>
      </c>
      <c r="AE68" s="27">
        <v>720</v>
      </c>
      <c r="AF68" s="27">
        <v>500</v>
      </c>
      <c r="AG68" s="27">
        <v>0</v>
      </c>
      <c r="AH68" s="27">
        <v>0</v>
      </c>
      <c r="AI68" s="27">
        <v>0</v>
      </c>
      <c r="AJ68" s="27">
        <v>216</v>
      </c>
      <c r="AK68" s="27">
        <v>0</v>
      </c>
      <c r="AL68" s="27">
        <v>0</v>
      </c>
      <c r="AM68" s="27">
        <v>0</v>
      </c>
      <c r="AO68" s="40">
        <f t="shared" ref="AO68:AO99" si="2">SUM(C68:AE68)</f>
        <v>7642.95051488708</v>
      </c>
    </row>
    <row r="69" ht="14.25" spans="1:41">
      <c r="A69" s="32">
        <v>67</v>
      </c>
      <c r="B69" s="33" t="s">
        <v>29</v>
      </c>
      <c r="C69" s="34">
        <v>90</v>
      </c>
      <c r="D69" s="27">
        <v>1250</v>
      </c>
      <c r="E69" s="27">
        <v>0</v>
      </c>
      <c r="F69" s="27">
        <v>0</v>
      </c>
      <c r="G69" s="27">
        <v>20</v>
      </c>
      <c r="H69" s="27">
        <v>18</v>
      </c>
      <c r="I69" s="27">
        <v>0</v>
      </c>
      <c r="J69" s="27">
        <v>32</v>
      </c>
      <c r="K69" s="27">
        <v>40</v>
      </c>
      <c r="L69" s="27">
        <v>0</v>
      </c>
      <c r="M69" s="27">
        <v>632.312925170068</v>
      </c>
      <c r="N69" s="27">
        <v>1671.42857142857</v>
      </c>
      <c r="O69" s="27">
        <v>0</v>
      </c>
      <c r="Q69" s="27">
        <v>50</v>
      </c>
      <c r="R69" s="27">
        <v>100</v>
      </c>
      <c r="S69" s="27">
        <v>0</v>
      </c>
      <c r="T69" s="27">
        <v>0</v>
      </c>
      <c r="U69" s="27">
        <v>40</v>
      </c>
      <c r="W69" s="27">
        <v>0</v>
      </c>
      <c r="X69" s="27">
        <v>220</v>
      </c>
      <c r="Y69" s="27">
        <v>870</v>
      </c>
      <c r="Z69" s="27">
        <v>0</v>
      </c>
      <c r="AA69" s="27">
        <v>30</v>
      </c>
      <c r="AB69" s="27">
        <v>40</v>
      </c>
      <c r="AC69" s="27">
        <v>80</v>
      </c>
      <c r="AD69" s="27">
        <v>30</v>
      </c>
      <c r="AE69" s="27">
        <v>170</v>
      </c>
      <c r="AF69" s="27">
        <v>200</v>
      </c>
      <c r="AG69" s="27">
        <v>50</v>
      </c>
      <c r="AH69" s="27">
        <v>0</v>
      </c>
      <c r="AI69" s="27">
        <v>200</v>
      </c>
      <c r="AJ69" s="27">
        <v>0</v>
      </c>
      <c r="AK69" s="27">
        <v>132</v>
      </c>
      <c r="AL69" s="27">
        <v>240</v>
      </c>
      <c r="AM69" s="27">
        <v>0</v>
      </c>
      <c r="AO69" s="40">
        <f t="shared" si="2"/>
        <v>5383.74149659864</v>
      </c>
    </row>
    <row r="70" ht="14.25" spans="1:41">
      <c r="A70" s="32">
        <v>68</v>
      </c>
      <c r="B70" s="33" t="s">
        <v>68</v>
      </c>
      <c r="C70" s="34">
        <v>0</v>
      </c>
      <c r="D70" s="27">
        <v>1280</v>
      </c>
      <c r="E70" s="27">
        <v>0</v>
      </c>
      <c r="F70" s="27">
        <v>0</v>
      </c>
      <c r="G70" s="27">
        <v>75</v>
      </c>
      <c r="H70" s="27">
        <v>36</v>
      </c>
      <c r="I70" s="27">
        <v>0</v>
      </c>
      <c r="J70" s="27">
        <v>41</v>
      </c>
      <c r="K70" s="27">
        <v>150</v>
      </c>
      <c r="L70" s="27">
        <v>0</v>
      </c>
      <c r="M70" s="27">
        <v>1609.52380952381</v>
      </c>
      <c r="N70" s="27">
        <v>2600</v>
      </c>
      <c r="O70" s="27">
        <v>50</v>
      </c>
      <c r="Q70" s="27">
        <v>0</v>
      </c>
      <c r="R70" s="27">
        <v>0</v>
      </c>
      <c r="S70" s="27">
        <v>750</v>
      </c>
      <c r="T70" s="27">
        <v>850</v>
      </c>
      <c r="U70" s="27">
        <v>20</v>
      </c>
      <c r="W70" s="27">
        <v>0</v>
      </c>
      <c r="X70" s="27">
        <v>920</v>
      </c>
      <c r="Y70" s="27">
        <v>1160</v>
      </c>
      <c r="Z70" s="27">
        <v>0</v>
      </c>
      <c r="AA70" s="27">
        <v>250</v>
      </c>
      <c r="AB70" s="27">
        <v>150</v>
      </c>
      <c r="AC70" s="27">
        <v>400</v>
      </c>
      <c r="AD70" s="27">
        <v>30</v>
      </c>
      <c r="AE70" s="27">
        <v>0</v>
      </c>
      <c r="AF70" s="27">
        <v>200</v>
      </c>
      <c r="AG70" s="27">
        <v>100</v>
      </c>
      <c r="AH70" s="27">
        <v>0</v>
      </c>
      <c r="AI70" s="27">
        <v>150</v>
      </c>
      <c r="AJ70" s="27">
        <v>0</v>
      </c>
      <c r="AK70" s="27">
        <v>0</v>
      </c>
      <c r="AL70" s="27">
        <v>240</v>
      </c>
      <c r="AM70" s="27">
        <v>600</v>
      </c>
      <c r="AO70" s="40">
        <f t="shared" si="2"/>
        <v>10371.5238095238</v>
      </c>
    </row>
    <row r="71" ht="14.25" spans="1:41">
      <c r="A71" s="32">
        <v>69</v>
      </c>
      <c r="B71" s="33" t="s">
        <v>78</v>
      </c>
      <c r="C71" s="34">
        <v>0</v>
      </c>
      <c r="D71" s="27">
        <v>1135</v>
      </c>
      <c r="E71" s="27">
        <v>0</v>
      </c>
      <c r="F71" s="27">
        <v>0</v>
      </c>
      <c r="G71" s="27">
        <v>80</v>
      </c>
      <c r="H71" s="27">
        <v>32</v>
      </c>
      <c r="I71" s="27">
        <v>30</v>
      </c>
      <c r="J71" s="27">
        <v>34</v>
      </c>
      <c r="K71" s="27">
        <v>100</v>
      </c>
      <c r="L71" s="27">
        <v>0</v>
      </c>
      <c r="M71" s="27">
        <v>1609.52380952381</v>
      </c>
      <c r="N71" s="27">
        <v>2600</v>
      </c>
      <c r="O71" s="27">
        <v>50</v>
      </c>
      <c r="Q71" s="27">
        <v>0</v>
      </c>
      <c r="R71" s="27">
        <v>0</v>
      </c>
      <c r="S71" s="27">
        <v>0</v>
      </c>
      <c r="T71" s="27">
        <v>450</v>
      </c>
      <c r="U71" s="27">
        <v>0</v>
      </c>
      <c r="W71" s="27">
        <v>0</v>
      </c>
      <c r="X71" s="27">
        <v>1394</v>
      </c>
      <c r="Y71" s="27">
        <v>1380</v>
      </c>
      <c r="Z71" s="27">
        <v>0</v>
      </c>
      <c r="AA71" s="27">
        <v>100</v>
      </c>
      <c r="AB71" s="27">
        <v>100</v>
      </c>
      <c r="AC71" s="27">
        <v>200</v>
      </c>
      <c r="AD71" s="27">
        <v>0</v>
      </c>
      <c r="AE71" s="27">
        <v>0</v>
      </c>
      <c r="AF71" s="27">
        <v>200</v>
      </c>
      <c r="AG71" s="27">
        <v>0</v>
      </c>
      <c r="AH71" s="27">
        <v>0</v>
      </c>
      <c r="AI71" s="27">
        <v>150</v>
      </c>
      <c r="AJ71" s="27">
        <v>0</v>
      </c>
      <c r="AK71" s="27">
        <v>0</v>
      </c>
      <c r="AL71" s="27">
        <v>240</v>
      </c>
      <c r="AM71" s="27">
        <v>600</v>
      </c>
      <c r="AO71" s="40">
        <f t="shared" si="2"/>
        <v>9294.52380952381</v>
      </c>
    </row>
    <row r="72" ht="14.25" spans="1:41">
      <c r="A72" s="32">
        <v>70</v>
      </c>
      <c r="B72" s="33" t="s">
        <v>13</v>
      </c>
      <c r="C72" s="34">
        <v>30</v>
      </c>
      <c r="D72" s="27">
        <v>1550</v>
      </c>
      <c r="E72" s="27">
        <v>0</v>
      </c>
      <c r="F72" s="27">
        <v>0</v>
      </c>
      <c r="G72" s="27">
        <v>60</v>
      </c>
      <c r="H72" s="27">
        <v>23</v>
      </c>
      <c r="I72" s="27">
        <v>75</v>
      </c>
      <c r="J72" s="27">
        <v>16</v>
      </c>
      <c r="K72" s="27">
        <v>50</v>
      </c>
      <c r="L72" s="27">
        <v>0</v>
      </c>
      <c r="M72" s="27">
        <v>1609.52380952381</v>
      </c>
      <c r="N72" s="27">
        <v>2925</v>
      </c>
      <c r="O72" s="27">
        <v>0</v>
      </c>
      <c r="Q72" s="27">
        <v>0</v>
      </c>
      <c r="R72" s="27">
        <v>0</v>
      </c>
      <c r="S72" s="27">
        <v>850</v>
      </c>
      <c r="T72" s="27">
        <v>750</v>
      </c>
      <c r="U72" s="27">
        <v>0</v>
      </c>
      <c r="W72" s="27">
        <v>0</v>
      </c>
      <c r="X72" s="27">
        <v>1250</v>
      </c>
      <c r="Y72" s="27">
        <v>1560</v>
      </c>
      <c r="Z72" s="27">
        <v>0</v>
      </c>
      <c r="AA72" s="27">
        <v>50</v>
      </c>
      <c r="AB72" s="27">
        <v>50</v>
      </c>
      <c r="AC72" s="27">
        <v>100</v>
      </c>
      <c r="AD72" s="27">
        <v>90</v>
      </c>
      <c r="AE72" s="27">
        <v>400</v>
      </c>
      <c r="AF72" s="27">
        <v>200</v>
      </c>
      <c r="AG72" s="27">
        <v>350</v>
      </c>
      <c r="AH72" s="27">
        <v>0</v>
      </c>
      <c r="AI72" s="27">
        <v>150</v>
      </c>
      <c r="AJ72" s="27">
        <v>0</v>
      </c>
      <c r="AK72" s="27">
        <v>282</v>
      </c>
      <c r="AL72" s="27">
        <v>96</v>
      </c>
      <c r="AM72" s="27">
        <v>0</v>
      </c>
      <c r="AO72" s="40">
        <f t="shared" si="2"/>
        <v>11438.5238095238</v>
      </c>
    </row>
    <row r="73" ht="14.25" spans="1:41">
      <c r="A73" s="32">
        <v>71</v>
      </c>
      <c r="B73" s="33" t="s">
        <v>124</v>
      </c>
      <c r="C73" s="34">
        <v>0</v>
      </c>
      <c r="D73" s="27">
        <v>1250</v>
      </c>
      <c r="E73" s="27">
        <v>0</v>
      </c>
      <c r="F73" s="27">
        <v>0</v>
      </c>
      <c r="G73" s="27">
        <v>20</v>
      </c>
      <c r="H73" s="27">
        <v>0</v>
      </c>
      <c r="I73" s="27">
        <v>0</v>
      </c>
      <c r="J73" s="27">
        <v>0</v>
      </c>
      <c r="K73" s="27">
        <v>35</v>
      </c>
      <c r="L73" s="27">
        <v>0</v>
      </c>
      <c r="M73" s="27">
        <v>804.761904761905</v>
      </c>
      <c r="N73" s="27">
        <v>1300</v>
      </c>
      <c r="O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W73" s="27">
        <v>0</v>
      </c>
      <c r="X73" s="27">
        <v>778</v>
      </c>
      <c r="Y73" s="27">
        <v>510</v>
      </c>
      <c r="Z73" s="27">
        <v>0</v>
      </c>
      <c r="AA73" s="27">
        <v>35</v>
      </c>
      <c r="AB73" s="27">
        <v>35</v>
      </c>
      <c r="AC73" s="27">
        <v>70</v>
      </c>
      <c r="AD73" s="27">
        <v>30</v>
      </c>
      <c r="AE73" s="27">
        <v>200</v>
      </c>
      <c r="AF73" s="27">
        <v>200</v>
      </c>
      <c r="AG73" s="27">
        <v>0</v>
      </c>
      <c r="AH73" s="27">
        <v>0</v>
      </c>
      <c r="AI73" s="27">
        <v>200</v>
      </c>
      <c r="AJ73" s="27">
        <v>0</v>
      </c>
      <c r="AK73" s="27">
        <v>348</v>
      </c>
      <c r="AL73" s="27">
        <v>0</v>
      </c>
      <c r="AM73" s="27">
        <v>0</v>
      </c>
      <c r="AO73" s="40">
        <f t="shared" si="2"/>
        <v>5067.7619047619</v>
      </c>
    </row>
    <row r="74" ht="14.25" spans="1:41">
      <c r="A74" s="32">
        <v>72</v>
      </c>
      <c r="B74" s="33" t="s">
        <v>20</v>
      </c>
      <c r="C74" s="34">
        <v>60</v>
      </c>
      <c r="D74" s="27">
        <v>1650</v>
      </c>
      <c r="E74" s="27">
        <v>110</v>
      </c>
      <c r="F74" s="27">
        <v>0</v>
      </c>
      <c r="G74" s="27">
        <v>15</v>
      </c>
      <c r="H74" s="27">
        <v>49</v>
      </c>
      <c r="I74" s="27">
        <v>90</v>
      </c>
      <c r="J74" s="27">
        <v>21</v>
      </c>
      <c r="K74" s="27">
        <v>120</v>
      </c>
      <c r="L74" s="27">
        <v>0</v>
      </c>
      <c r="M74" s="27">
        <v>1034.69387755102</v>
      </c>
      <c r="N74" s="27">
        <v>1300</v>
      </c>
      <c r="O74" s="27">
        <v>150</v>
      </c>
      <c r="Q74" s="27">
        <v>0</v>
      </c>
      <c r="R74" s="27">
        <v>964.084606449398</v>
      </c>
      <c r="S74" s="27">
        <v>750</v>
      </c>
      <c r="T74" s="27">
        <v>750</v>
      </c>
      <c r="U74" s="27">
        <v>0</v>
      </c>
      <c r="W74" s="27">
        <v>0</v>
      </c>
      <c r="X74" s="27">
        <v>2798.4</v>
      </c>
      <c r="Y74" s="27">
        <v>1130</v>
      </c>
      <c r="Z74" s="27">
        <v>0</v>
      </c>
      <c r="AA74" s="27">
        <v>0</v>
      </c>
      <c r="AB74" s="27">
        <v>120</v>
      </c>
      <c r="AC74" s="27">
        <v>320</v>
      </c>
      <c r="AD74" s="27">
        <v>90</v>
      </c>
      <c r="AE74" s="27">
        <v>960</v>
      </c>
      <c r="AF74" s="27">
        <v>500</v>
      </c>
      <c r="AG74" s="27">
        <v>0</v>
      </c>
      <c r="AH74" s="27">
        <v>0</v>
      </c>
      <c r="AI74" s="27">
        <v>0</v>
      </c>
      <c r="AJ74" s="27">
        <v>324</v>
      </c>
      <c r="AK74" s="27">
        <v>0</v>
      </c>
      <c r="AL74" s="27">
        <v>0</v>
      </c>
      <c r="AM74" s="27">
        <v>240</v>
      </c>
      <c r="AO74" s="40">
        <f t="shared" si="2"/>
        <v>12482.1784840004</v>
      </c>
    </row>
    <row r="75" ht="14.25" spans="1:41">
      <c r="A75" s="32">
        <v>73</v>
      </c>
      <c r="B75" s="33" t="s">
        <v>18</v>
      </c>
      <c r="C75" s="34">
        <v>120</v>
      </c>
      <c r="D75" s="27">
        <v>900</v>
      </c>
      <c r="E75" s="27">
        <v>110</v>
      </c>
      <c r="F75" s="27">
        <v>0</v>
      </c>
      <c r="G75" s="27">
        <v>0</v>
      </c>
      <c r="H75" s="27">
        <v>0</v>
      </c>
      <c r="I75" s="27">
        <v>30</v>
      </c>
      <c r="J75" s="27">
        <v>0</v>
      </c>
      <c r="K75" s="27">
        <v>120</v>
      </c>
      <c r="L75" s="27">
        <v>0</v>
      </c>
      <c r="M75" s="27">
        <v>1034.69387755102</v>
      </c>
      <c r="N75" s="27">
        <v>1300</v>
      </c>
      <c r="O75" s="27">
        <v>50</v>
      </c>
      <c r="Q75" s="27">
        <v>0</v>
      </c>
      <c r="R75" s="27">
        <v>964.084606449398</v>
      </c>
      <c r="S75" s="27">
        <v>0</v>
      </c>
      <c r="T75" s="27">
        <v>0</v>
      </c>
      <c r="U75" s="27">
        <v>0</v>
      </c>
      <c r="W75" s="27">
        <v>0</v>
      </c>
      <c r="X75" s="27">
        <v>2334.4</v>
      </c>
      <c r="Y75" s="27">
        <v>860</v>
      </c>
      <c r="Z75" s="27">
        <v>240</v>
      </c>
      <c r="AA75" s="27">
        <v>0</v>
      </c>
      <c r="AB75" s="27">
        <v>120</v>
      </c>
      <c r="AC75" s="27">
        <v>320</v>
      </c>
      <c r="AD75" s="27">
        <v>30</v>
      </c>
      <c r="AE75" s="27">
        <v>960</v>
      </c>
      <c r="AF75" s="27">
        <v>500</v>
      </c>
      <c r="AG75" s="27">
        <v>100</v>
      </c>
      <c r="AH75" s="27">
        <v>140</v>
      </c>
      <c r="AI75" s="27">
        <v>300</v>
      </c>
      <c r="AJ75" s="27">
        <v>864</v>
      </c>
      <c r="AK75" s="27">
        <v>0</v>
      </c>
      <c r="AL75" s="27">
        <v>0</v>
      </c>
      <c r="AM75" s="27">
        <v>240</v>
      </c>
      <c r="AO75" s="40">
        <f t="shared" si="2"/>
        <v>9493.17848400042</v>
      </c>
    </row>
    <row r="76" ht="14.25" spans="1:41">
      <c r="A76" s="32">
        <v>74</v>
      </c>
      <c r="B76" s="33" t="s">
        <v>23</v>
      </c>
      <c r="C76" s="34">
        <v>120</v>
      </c>
      <c r="D76" s="27">
        <v>2200</v>
      </c>
      <c r="E76" s="27">
        <v>110</v>
      </c>
      <c r="F76" s="27">
        <v>0</v>
      </c>
      <c r="G76" s="27">
        <v>30</v>
      </c>
      <c r="H76" s="27">
        <v>0</v>
      </c>
      <c r="I76" s="27">
        <v>0</v>
      </c>
      <c r="J76" s="27">
        <v>0</v>
      </c>
      <c r="K76" s="27">
        <v>120</v>
      </c>
      <c r="L76" s="27">
        <v>0</v>
      </c>
      <c r="M76" s="27">
        <v>1053.85487528345</v>
      </c>
      <c r="N76" s="27">
        <v>1485.71428571428</v>
      </c>
      <c r="O76" s="27">
        <v>50</v>
      </c>
      <c r="Q76" s="27">
        <v>50</v>
      </c>
      <c r="R76" s="27">
        <v>664.336140056089</v>
      </c>
      <c r="S76" s="27">
        <v>0</v>
      </c>
      <c r="T76" s="27">
        <v>0</v>
      </c>
      <c r="U76" s="27">
        <v>0</v>
      </c>
      <c r="W76" s="27">
        <v>0</v>
      </c>
      <c r="X76" s="27">
        <v>2043.2</v>
      </c>
      <c r="Y76" s="27">
        <v>930</v>
      </c>
      <c r="Z76" s="27">
        <v>80</v>
      </c>
      <c r="AA76" s="27">
        <v>30</v>
      </c>
      <c r="AB76" s="27">
        <v>120</v>
      </c>
      <c r="AC76" s="27">
        <v>300</v>
      </c>
      <c r="AD76" s="27">
        <v>0</v>
      </c>
      <c r="AE76" s="27">
        <v>600</v>
      </c>
      <c r="AF76" s="27">
        <v>500</v>
      </c>
      <c r="AG76" s="27">
        <v>0</v>
      </c>
      <c r="AH76" s="27">
        <v>90</v>
      </c>
      <c r="AI76" s="27">
        <v>50</v>
      </c>
      <c r="AJ76" s="27">
        <v>324</v>
      </c>
      <c r="AK76" s="27">
        <v>132</v>
      </c>
      <c r="AL76" s="27">
        <v>240</v>
      </c>
      <c r="AM76" s="27">
        <v>120</v>
      </c>
      <c r="AO76" s="40">
        <f t="shared" si="2"/>
        <v>9987.10530105382</v>
      </c>
    </row>
    <row r="77" ht="14.25" spans="1:41">
      <c r="A77" s="32">
        <v>75</v>
      </c>
      <c r="B77" s="33" t="s">
        <v>22</v>
      </c>
      <c r="C77" s="34">
        <v>60</v>
      </c>
      <c r="D77" s="27">
        <v>900</v>
      </c>
      <c r="E77" s="27">
        <v>110</v>
      </c>
      <c r="F77" s="27">
        <v>0</v>
      </c>
      <c r="G77" s="27">
        <v>0</v>
      </c>
      <c r="H77" s="27">
        <v>47</v>
      </c>
      <c r="I77" s="27">
        <v>105</v>
      </c>
      <c r="J77" s="27">
        <v>21</v>
      </c>
      <c r="K77" s="27">
        <v>120</v>
      </c>
      <c r="L77" s="27">
        <v>0</v>
      </c>
      <c r="M77" s="27">
        <v>1034.69387755102</v>
      </c>
      <c r="N77" s="27">
        <v>1300</v>
      </c>
      <c r="O77" s="27">
        <v>50</v>
      </c>
      <c r="Q77" s="27">
        <v>0</v>
      </c>
      <c r="R77" s="27">
        <v>964.084606449398</v>
      </c>
      <c r="S77" s="27">
        <v>0</v>
      </c>
      <c r="T77" s="27">
        <v>0</v>
      </c>
      <c r="U77" s="27">
        <v>0</v>
      </c>
      <c r="W77" s="27">
        <v>40</v>
      </c>
      <c r="X77" s="27">
        <v>2620.4</v>
      </c>
      <c r="Y77" s="27">
        <v>1070</v>
      </c>
      <c r="Z77" s="27">
        <v>0</v>
      </c>
      <c r="AA77" s="27">
        <v>0</v>
      </c>
      <c r="AB77" s="27">
        <v>120</v>
      </c>
      <c r="AC77" s="27">
        <v>320</v>
      </c>
      <c r="AD77" s="27">
        <v>0</v>
      </c>
      <c r="AE77" s="27">
        <v>960</v>
      </c>
      <c r="AF77" s="27">
        <v>500</v>
      </c>
      <c r="AG77" s="27">
        <v>0</v>
      </c>
      <c r="AH77" s="27">
        <v>0</v>
      </c>
      <c r="AI77" s="27">
        <v>0</v>
      </c>
      <c r="AJ77" s="27">
        <v>540</v>
      </c>
      <c r="AK77" s="27">
        <v>0</v>
      </c>
      <c r="AL77" s="27">
        <v>0</v>
      </c>
      <c r="AM77" s="27">
        <v>240</v>
      </c>
      <c r="AO77" s="40">
        <f t="shared" si="2"/>
        <v>9842.17848400042</v>
      </c>
    </row>
    <row r="78" ht="14.25" spans="1:41">
      <c r="A78" s="32">
        <v>76</v>
      </c>
      <c r="B78" s="33" t="s">
        <v>118</v>
      </c>
      <c r="C78" s="34">
        <v>0</v>
      </c>
      <c r="D78" s="27">
        <v>1550</v>
      </c>
      <c r="E78" s="27">
        <v>0</v>
      </c>
      <c r="F78" s="27">
        <v>0</v>
      </c>
      <c r="G78" s="27">
        <v>70</v>
      </c>
      <c r="H78" s="27">
        <v>34</v>
      </c>
      <c r="I78" s="27">
        <v>0</v>
      </c>
      <c r="J78" s="27">
        <v>32</v>
      </c>
      <c r="K78" s="27">
        <v>50</v>
      </c>
      <c r="L78" s="27">
        <v>0</v>
      </c>
      <c r="M78" s="27">
        <v>1609.52380952381</v>
      </c>
      <c r="N78" s="27">
        <v>2925</v>
      </c>
      <c r="O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W78" s="27">
        <v>0</v>
      </c>
      <c r="X78" s="27">
        <v>1036</v>
      </c>
      <c r="Y78" s="27">
        <v>1380</v>
      </c>
      <c r="Z78" s="27">
        <v>0</v>
      </c>
      <c r="AA78" s="27">
        <v>50</v>
      </c>
      <c r="AB78" s="27">
        <v>50</v>
      </c>
      <c r="AC78" s="27">
        <v>100</v>
      </c>
      <c r="AD78" s="27">
        <v>0</v>
      </c>
      <c r="AE78" s="27">
        <v>400</v>
      </c>
      <c r="AF78" s="27">
        <v>200</v>
      </c>
      <c r="AG78" s="27">
        <v>0</v>
      </c>
      <c r="AH78" s="27">
        <v>0</v>
      </c>
      <c r="AI78" s="27">
        <v>200</v>
      </c>
      <c r="AJ78" s="27">
        <v>0</v>
      </c>
      <c r="AK78" s="27">
        <v>828</v>
      </c>
      <c r="AL78" s="27">
        <v>0</v>
      </c>
      <c r="AM78" s="27">
        <v>0</v>
      </c>
      <c r="AO78" s="40">
        <f t="shared" si="2"/>
        <v>9286.52380952381</v>
      </c>
    </row>
    <row r="79" ht="14.25" spans="1:41">
      <c r="A79" s="32">
        <v>77</v>
      </c>
      <c r="B79" s="33" t="s">
        <v>19</v>
      </c>
      <c r="C79" s="34">
        <v>60</v>
      </c>
      <c r="D79" s="27">
        <v>1200</v>
      </c>
      <c r="E79" s="27">
        <v>110</v>
      </c>
      <c r="F79" s="27">
        <v>0</v>
      </c>
      <c r="G79" s="27">
        <v>0</v>
      </c>
      <c r="H79" s="27">
        <v>47</v>
      </c>
      <c r="I79" s="27">
        <v>100</v>
      </c>
      <c r="J79" s="27">
        <v>37</v>
      </c>
      <c r="K79" s="27">
        <v>100</v>
      </c>
      <c r="L79" s="27">
        <v>0</v>
      </c>
      <c r="M79" s="27">
        <v>1810.71428571429</v>
      </c>
      <c r="N79" s="27">
        <v>2600</v>
      </c>
      <c r="O79" s="27">
        <v>0</v>
      </c>
      <c r="Q79" s="27">
        <v>0</v>
      </c>
      <c r="R79" s="27">
        <v>1332.0311636363</v>
      </c>
      <c r="S79" s="27">
        <v>0</v>
      </c>
      <c r="T79" s="27">
        <v>350</v>
      </c>
      <c r="U79" s="27">
        <v>40</v>
      </c>
      <c r="W79" s="27">
        <v>0</v>
      </c>
      <c r="X79" s="27">
        <v>3784</v>
      </c>
      <c r="Y79" s="27">
        <v>1524</v>
      </c>
      <c r="Z79" s="27">
        <v>0</v>
      </c>
      <c r="AA79" s="27">
        <v>0</v>
      </c>
      <c r="AB79" s="27">
        <v>100</v>
      </c>
      <c r="AC79" s="27">
        <v>300</v>
      </c>
      <c r="AD79" s="27">
        <v>0</v>
      </c>
      <c r="AE79" s="27">
        <v>1440</v>
      </c>
      <c r="AF79" s="27">
        <v>500</v>
      </c>
      <c r="AG79" s="27">
        <v>0</v>
      </c>
      <c r="AH79" s="27">
        <v>0</v>
      </c>
      <c r="AI79" s="27">
        <v>0</v>
      </c>
      <c r="AJ79" s="27">
        <v>648</v>
      </c>
      <c r="AK79" s="27">
        <v>0</v>
      </c>
      <c r="AL79" s="27">
        <v>0</v>
      </c>
      <c r="AM79" s="27">
        <v>0</v>
      </c>
      <c r="AO79" s="40">
        <f t="shared" si="2"/>
        <v>14934.7454493506</v>
      </c>
    </row>
    <row r="80" ht="14.25" spans="1:41">
      <c r="A80" s="32">
        <v>78</v>
      </c>
      <c r="B80" s="33" t="s">
        <v>129</v>
      </c>
      <c r="C80" s="34">
        <v>0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W80" s="27">
        <v>0</v>
      </c>
      <c r="X80" s="27">
        <v>160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96</v>
      </c>
      <c r="AM80" s="27">
        <v>0</v>
      </c>
      <c r="AO80" s="40">
        <f t="shared" si="2"/>
        <v>160</v>
      </c>
    </row>
    <row r="81" ht="14.25" spans="1:41">
      <c r="A81" s="32">
        <v>79</v>
      </c>
      <c r="B81" s="33" t="s">
        <v>120</v>
      </c>
      <c r="C81" s="34">
        <v>0</v>
      </c>
      <c r="D81" s="27">
        <v>2250</v>
      </c>
      <c r="E81" s="27">
        <v>110</v>
      </c>
      <c r="F81" s="27">
        <v>0</v>
      </c>
      <c r="G81" s="27">
        <v>20</v>
      </c>
      <c r="H81" s="27">
        <v>41</v>
      </c>
      <c r="I81" s="27">
        <v>0</v>
      </c>
      <c r="J81" s="27">
        <v>31</v>
      </c>
      <c r="K81" s="27">
        <v>50</v>
      </c>
      <c r="L81" s="27">
        <v>0</v>
      </c>
      <c r="M81" s="27">
        <v>804.761904761905</v>
      </c>
      <c r="N81" s="27">
        <v>2600</v>
      </c>
      <c r="O81" s="27">
        <v>0</v>
      </c>
      <c r="Q81" s="27">
        <v>0</v>
      </c>
      <c r="R81" s="27">
        <v>0</v>
      </c>
      <c r="S81" s="27">
        <v>450</v>
      </c>
      <c r="T81" s="27">
        <v>450</v>
      </c>
      <c r="U81" s="27">
        <v>0</v>
      </c>
      <c r="W81" s="27">
        <v>0</v>
      </c>
      <c r="X81" s="27">
        <v>658</v>
      </c>
      <c r="Y81" s="27">
        <v>950</v>
      </c>
      <c r="Z81" s="27">
        <v>0</v>
      </c>
      <c r="AA81" s="27">
        <v>35</v>
      </c>
      <c r="AB81" s="27">
        <v>50</v>
      </c>
      <c r="AC81" s="27">
        <v>100</v>
      </c>
      <c r="AD81" s="27">
        <v>60</v>
      </c>
      <c r="AE81" s="27">
        <v>200</v>
      </c>
      <c r="AF81" s="27">
        <v>200</v>
      </c>
      <c r="AG81" s="27">
        <v>140</v>
      </c>
      <c r="AH81" s="27">
        <v>0</v>
      </c>
      <c r="AI81" s="27">
        <v>50</v>
      </c>
      <c r="AJ81" s="27">
        <v>0</v>
      </c>
      <c r="AK81" s="27">
        <v>132</v>
      </c>
      <c r="AL81" s="27">
        <v>120</v>
      </c>
      <c r="AM81" s="27">
        <v>0</v>
      </c>
      <c r="AO81" s="40">
        <f t="shared" si="2"/>
        <v>8859.7619047619</v>
      </c>
    </row>
    <row r="82" ht="14.25" spans="1:41">
      <c r="A82" s="32">
        <v>80</v>
      </c>
      <c r="B82" s="33" t="s">
        <v>130</v>
      </c>
      <c r="C82" s="34">
        <v>0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37</v>
      </c>
      <c r="K82" s="27">
        <v>120</v>
      </c>
      <c r="L82" s="27">
        <v>0</v>
      </c>
      <c r="M82" s="27">
        <v>0</v>
      </c>
      <c r="N82" s="27">
        <v>1300</v>
      </c>
      <c r="O82" s="27">
        <v>50</v>
      </c>
      <c r="Q82" s="27">
        <v>0</v>
      </c>
      <c r="R82" s="27">
        <v>0</v>
      </c>
      <c r="S82" s="27">
        <v>0</v>
      </c>
      <c r="T82" s="27">
        <v>0</v>
      </c>
      <c r="U82" s="27">
        <v>20</v>
      </c>
      <c r="W82" s="27">
        <v>0</v>
      </c>
      <c r="X82" s="27">
        <v>0</v>
      </c>
      <c r="Y82" s="27">
        <v>860</v>
      </c>
      <c r="Z82" s="27">
        <v>0</v>
      </c>
      <c r="AA82" s="27">
        <v>0</v>
      </c>
      <c r="AB82" s="27">
        <v>120</v>
      </c>
      <c r="AC82" s="27">
        <v>320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240</v>
      </c>
      <c r="AO82" s="40">
        <f t="shared" si="2"/>
        <v>2827</v>
      </c>
    </row>
    <row r="83" ht="14.25" spans="1:41">
      <c r="A83" s="32">
        <v>81</v>
      </c>
      <c r="B83" s="33" t="s">
        <v>31</v>
      </c>
      <c r="C83" s="34">
        <v>60</v>
      </c>
      <c r="D83" s="27">
        <v>1800</v>
      </c>
      <c r="E83" s="27">
        <v>110</v>
      </c>
      <c r="F83" s="27">
        <v>0</v>
      </c>
      <c r="G83" s="27">
        <v>0</v>
      </c>
      <c r="H83" s="27">
        <v>8</v>
      </c>
      <c r="I83" s="27">
        <v>45</v>
      </c>
      <c r="J83" s="27">
        <v>0</v>
      </c>
      <c r="K83" s="27">
        <v>0</v>
      </c>
      <c r="L83" s="27">
        <v>0</v>
      </c>
      <c r="M83" s="27">
        <v>1302.94784580499</v>
      </c>
      <c r="N83" s="27">
        <v>2104.76190476191</v>
      </c>
      <c r="O83" s="27">
        <v>100</v>
      </c>
      <c r="Q83" s="27">
        <v>50</v>
      </c>
      <c r="R83" s="27">
        <v>859.916699688603</v>
      </c>
      <c r="S83" s="27">
        <v>0</v>
      </c>
      <c r="T83" s="27">
        <v>0</v>
      </c>
      <c r="U83" s="27">
        <v>20</v>
      </c>
      <c r="W83" s="27">
        <v>0</v>
      </c>
      <c r="X83" s="27">
        <v>2150.4</v>
      </c>
      <c r="Y83" s="27">
        <v>1000</v>
      </c>
      <c r="Z83" s="27">
        <v>200</v>
      </c>
      <c r="AA83" s="27">
        <v>0</v>
      </c>
      <c r="AB83" s="27">
        <v>0</v>
      </c>
      <c r="AC83" s="27">
        <v>80</v>
      </c>
      <c r="AD83" s="27">
        <v>30</v>
      </c>
      <c r="AE83" s="27">
        <v>1200</v>
      </c>
      <c r="AF83" s="27">
        <v>500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O83" s="40">
        <f t="shared" si="2"/>
        <v>11121.0264502555</v>
      </c>
    </row>
    <row r="84" ht="14.25" spans="1:41">
      <c r="A84" s="32">
        <v>82</v>
      </c>
      <c r="B84" s="33" t="s">
        <v>131</v>
      </c>
      <c r="C84" s="34">
        <v>0</v>
      </c>
      <c r="D84" s="27">
        <v>600</v>
      </c>
      <c r="E84" s="27">
        <v>0</v>
      </c>
      <c r="F84" s="27">
        <v>0</v>
      </c>
      <c r="G84" s="27">
        <v>0</v>
      </c>
      <c r="H84" s="27">
        <v>78</v>
      </c>
      <c r="I84" s="27">
        <v>0</v>
      </c>
      <c r="J84" s="27">
        <v>37</v>
      </c>
      <c r="K84" s="27">
        <v>0</v>
      </c>
      <c r="L84" s="27">
        <v>0</v>
      </c>
      <c r="M84" s="27">
        <v>1494.55782312925</v>
      </c>
      <c r="N84" s="27">
        <v>2600</v>
      </c>
      <c r="O84" s="27">
        <v>0</v>
      </c>
      <c r="Q84" s="27">
        <v>0</v>
      </c>
      <c r="R84" s="27">
        <v>398.006438852163</v>
      </c>
      <c r="S84" s="27">
        <v>0</v>
      </c>
      <c r="T84" s="27">
        <v>0</v>
      </c>
      <c r="U84" s="27">
        <v>0</v>
      </c>
      <c r="W84" s="27">
        <v>80</v>
      </c>
      <c r="X84" s="27">
        <v>130</v>
      </c>
      <c r="Y84" s="27">
        <v>0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960</v>
      </c>
      <c r="AF84" s="27">
        <v>500</v>
      </c>
      <c r="AG84" s="27">
        <v>0</v>
      </c>
      <c r="AH84" s="27">
        <v>0</v>
      </c>
      <c r="AI84" s="27">
        <v>50</v>
      </c>
      <c r="AJ84" s="27">
        <v>0</v>
      </c>
      <c r="AK84" s="27">
        <v>0</v>
      </c>
      <c r="AL84" s="27">
        <v>0</v>
      </c>
      <c r="AM84" s="27">
        <v>0</v>
      </c>
      <c r="AO84" s="40">
        <f t="shared" si="2"/>
        <v>6377.56426198141</v>
      </c>
    </row>
    <row r="85" ht="14.25" spans="1:41">
      <c r="A85" s="32">
        <v>83</v>
      </c>
      <c r="B85" s="33" t="s">
        <v>132</v>
      </c>
      <c r="C85" s="34">
        <v>0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49</v>
      </c>
      <c r="K85" s="27">
        <v>0</v>
      </c>
      <c r="L85" s="27">
        <v>0</v>
      </c>
      <c r="M85" s="27">
        <v>0</v>
      </c>
      <c r="N85" s="27">
        <v>2600</v>
      </c>
      <c r="O85" s="27">
        <v>0</v>
      </c>
      <c r="Q85" s="27">
        <v>0</v>
      </c>
      <c r="R85" s="27">
        <v>0</v>
      </c>
      <c r="S85" s="27">
        <v>0</v>
      </c>
      <c r="T85" s="27">
        <v>450</v>
      </c>
      <c r="U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30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>
        <v>0</v>
      </c>
      <c r="AO85" s="40">
        <f t="shared" si="2"/>
        <v>3129</v>
      </c>
    </row>
    <row r="86" ht="14.25" spans="1:41">
      <c r="A86" s="32">
        <v>84</v>
      </c>
      <c r="B86" s="33" t="s">
        <v>133</v>
      </c>
      <c r="C86" s="34">
        <v>0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135</v>
      </c>
      <c r="J86" s="27">
        <v>23</v>
      </c>
      <c r="K86" s="27">
        <v>100</v>
      </c>
      <c r="L86" s="27">
        <v>0</v>
      </c>
      <c r="M86" s="27">
        <v>0</v>
      </c>
      <c r="N86" s="27">
        <v>2600</v>
      </c>
      <c r="O86" s="27">
        <v>50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W86" s="27">
        <v>0</v>
      </c>
      <c r="X86" s="27">
        <v>0</v>
      </c>
      <c r="Y86" s="27">
        <v>1644</v>
      </c>
      <c r="Z86" s="27">
        <v>0</v>
      </c>
      <c r="AA86" s="27">
        <v>0</v>
      </c>
      <c r="AB86" s="27">
        <v>100</v>
      </c>
      <c r="AC86" s="27">
        <v>300</v>
      </c>
      <c r="AD86" s="27">
        <v>90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O86" s="40">
        <f t="shared" si="2"/>
        <v>5042</v>
      </c>
    </row>
    <row r="87" ht="14.25" spans="1:41">
      <c r="A87" s="32">
        <v>85</v>
      </c>
      <c r="B87" s="33" t="s">
        <v>134</v>
      </c>
      <c r="C87" s="34">
        <v>0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115</v>
      </c>
      <c r="J87" s="27">
        <v>25</v>
      </c>
      <c r="K87" s="27">
        <v>400</v>
      </c>
      <c r="L87" s="27">
        <v>0</v>
      </c>
      <c r="M87" s="27">
        <v>0</v>
      </c>
      <c r="N87" s="27">
        <v>2600</v>
      </c>
      <c r="O87" s="27">
        <v>50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W87" s="27">
        <v>0</v>
      </c>
      <c r="X87" s="27">
        <v>0</v>
      </c>
      <c r="Y87" s="27">
        <v>1204</v>
      </c>
      <c r="Z87" s="27">
        <v>0</v>
      </c>
      <c r="AA87" s="27">
        <v>0</v>
      </c>
      <c r="AB87" s="27">
        <v>400</v>
      </c>
      <c r="AC87" s="27">
        <v>700</v>
      </c>
      <c r="AD87" s="27">
        <v>60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O87" s="40">
        <f t="shared" si="2"/>
        <v>5554</v>
      </c>
    </row>
    <row r="88" ht="14.25" spans="1:41">
      <c r="A88" s="32">
        <v>86</v>
      </c>
      <c r="B88" s="33" t="s">
        <v>135</v>
      </c>
      <c r="C88" s="34">
        <v>0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75</v>
      </c>
      <c r="J88" s="27">
        <v>0</v>
      </c>
      <c r="K88" s="27">
        <v>200</v>
      </c>
      <c r="L88" s="27">
        <v>0</v>
      </c>
      <c r="M88" s="27">
        <v>0</v>
      </c>
      <c r="N88" s="27">
        <v>2600</v>
      </c>
      <c r="O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20</v>
      </c>
      <c r="W88" s="27">
        <v>0</v>
      </c>
      <c r="X88" s="27">
        <v>0</v>
      </c>
      <c r="Y88" s="27">
        <v>1840</v>
      </c>
      <c r="Z88" s="27">
        <v>70</v>
      </c>
      <c r="AA88" s="27">
        <v>0</v>
      </c>
      <c r="AB88" s="27">
        <v>200</v>
      </c>
      <c r="AC88" s="27">
        <v>400</v>
      </c>
      <c r="AD88" s="27">
        <v>60</v>
      </c>
      <c r="AE88" s="27">
        <v>0</v>
      </c>
      <c r="AF88" s="27">
        <v>0</v>
      </c>
      <c r="AG88" s="27">
        <v>0</v>
      </c>
      <c r="AH88" s="27">
        <v>50</v>
      </c>
      <c r="AI88" s="27">
        <v>0</v>
      </c>
      <c r="AJ88" s="27">
        <v>0</v>
      </c>
      <c r="AK88" s="27">
        <v>0</v>
      </c>
      <c r="AL88" s="27">
        <v>0</v>
      </c>
      <c r="AM88" s="27">
        <v>240</v>
      </c>
      <c r="AO88" s="40">
        <f t="shared" si="2"/>
        <v>5465</v>
      </c>
    </row>
    <row r="89" ht="14.25" spans="1:41">
      <c r="A89" s="32">
        <v>87</v>
      </c>
      <c r="B89" s="33" t="s">
        <v>136</v>
      </c>
      <c r="C89" s="34">
        <v>0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344.897959183673</v>
      </c>
      <c r="N89" s="27">
        <v>0</v>
      </c>
      <c r="O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200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O89" s="40">
        <f t="shared" si="2"/>
        <v>344.897959183673</v>
      </c>
    </row>
    <row r="90" ht="14.25" spans="1:41">
      <c r="A90" s="32">
        <v>88</v>
      </c>
      <c r="B90" s="33" t="s">
        <v>137</v>
      </c>
      <c r="C90" s="34">
        <v>0</v>
      </c>
      <c r="D90" s="27">
        <v>0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O90" s="40">
        <f t="shared" si="2"/>
        <v>0</v>
      </c>
    </row>
    <row r="91" ht="14.25" spans="1:41">
      <c r="A91" s="32">
        <v>89</v>
      </c>
      <c r="B91" s="41" t="s">
        <v>104</v>
      </c>
      <c r="C91" s="34">
        <v>0</v>
      </c>
      <c r="D91" s="27">
        <v>430</v>
      </c>
      <c r="E91" s="27">
        <v>0</v>
      </c>
      <c r="F91" s="27">
        <v>0</v>
      </c>
      <c r="G91" s="27">
        <v>0</v>
      </c>
      <c r="H91" s="27">
        <v>78</v>
      </c>
      <c r="I91" s="27">
        <v>0</v>
      </c>
      <c r="J91" s="27">
        <v>32</v>
      </c>
      <c r="K91" s="27">
        <v>0</v>
      </c>
      <c r="L91" s="27">
        <v>0</v>
      </c>
      <c r="M91" s="27">
        <v>1494.55782312925</v>
      </c>
      <c r="N91" s="27">
        <v>2042.85714285714</v>
      </c>
      <c r="O91" s="27">
        <v>0</v>
      </c>
      <c r="Q91" s="27">
        <v>30</v>
      </c>
      <c r="R91" s="27">
        <v>0</v>
      </c>
      <c r="S91" s="27">
        <v>450</v>
      </c>
      <c r="T91" s="27">
        <v>350</v>
      </c>
      <c r="U91" s="27">
        <v>20</v>
      </c>
      <c r="W91" s="27">
        <v>80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60</v>
      </c>
      <c r="AE91" s="27">
        <v>150</v>
      </c>
      <c r="AF91" s="27">
        <v>200</v>
      </c>
      <c r="AG91" s="27">
        <v>0</v>
      </c>
      <c r="AH91" s="27">
        <v>0</v>
      </c>
      <c r="AI91" s="27">
        <v>150</v>
      </c>
      <c r="AJ91" s="27">
        <v>0</v>
      </c>
      <c r="AK91" s="27">
        <v>0</v>
      </c>
      <c r="AL91" s="27">
        <v>0</v>
      </c>
      <c r="AM91" s="27">
        <v>0</v>
      </c>
      <c r="AO91" s="40">
        <f t="shared" si="2"/>
        <v>5217.41496598639</v>
      </c>
    </row>
    <row r="92" ht="14.25" spans="1:41">
      <c r="A92" s="32">
        <v>90</v>
      </c>
      <c r="B92" s="41" t="s">
        <v>139</v>
      </c>
      <c r="C92" s="34">
        <v>0</v>
      </c>
      <c r="D92" s="27">
        <v>600</v>
      </c>
      <c r="E92" s="27">
        <v>0</v>
      </c>
      <c r="F92" s="27">
        <v>0</v>
      </c>
      <c r="G92" s="27">
        <v>0</v>
      </c>
      <c r="H92" s="27">
        <v>76</v>
      </c>
      <c r="I92" s="27">
        <v>0</v>
      </c>
      <c r="J92" s="27">
        <v>36</v>
      </c>
      <c r="K92" s="27">
        <v>0</v>
      </c>
      <c r="L92" s="27">
        <v>0</v>
      </c>
      <c r="M92" s="27">
        <v>1494.55782312925</v>
      </c>
      <c r="N92" s="27">
        <v>2600</v>
      </c>
      <c r="O92" s="27">
        <v>0</v>
      </c>
      <c r="Q92" s="27">
        <v>0</v>
      </c>
      <c r="R92" s="27">
        <v>398.006438852163</v>
      </c>
      <c r="S92" s="27">
        <v>0</v>
      </c>
      <c r="T92" s="27">
        <v>0</v>
      </c>
      <c r="U92" s="27">
        <v>0</v>
      </c>
      <c r="W92" s="27">
        <v>40</v>
      </c>
      <c r="X92" s="27">
        <v>100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720</v>
      </c>
      <c r="AF92" s="27">
        <v>500</v>
      </c>
      <c r="AG92" s="27">
        <v>0</v>
      </c>
      <c r="AH92" s="27">
        <v>0</v>
      </c>
      <c r="AI92" s="27">
        <v>150</v>
      </c>
      <c r="AJ92" s="27">
        <v>0</v>
      </c>
      <c r="AK92" s="27">
        <v>0</v>
      </c>
      <c r="AL92" s="27">
        <v>0</v>
      </c>
      <c r="AM92" s="27">
        <v>0</v>
      </c>
      <c r="AO92" s="40">
        <f t="shared" si="2"/>
        <v>6064.56426198141</v>
      </c>
    </row>
    <row r="93" ht="14.25" spans="1:41">
      <c r="A93" s="32">
        <v>91</v>
      </c>
      <c r="B93" s="41" t="s">
        <v>140</v>
      </c>
      <c r="C93" s="34">
        <v>0</v>
      </c>
      <c r="D93" s="27">
        <v>0</v>
      </c>
      <c r="E93" s="27">
        <v>0</v>
      </c>
      <c r="F93" s="27">
        <v>0</v>
      </c>
      <c r="G93" s="27">
        <v>0</v>
      </c>
      <c r="H93" s="27">
        <v>13</v>
      </c>
      <c r="I93" s="27">
        <v>0</v>
      </c>
      <c r="J93" s="27">
        <v>31</v>
      </c>
      <c r="K93" s="27">
        <v>0</v>
      </c>
      <c r="L93" s="27">
        <v>0</v>
      </c>
      <c r="M93" s="27">
        <v>459.863945578232</v>
      </c>
      <c r="N93" s="27">
        <v>742.857142857144</v>
      </c>
      <c r="O93" s="27">
        <v>0</v>
      </c>
      <c r="Q93" s="27">
        <v>0</v>
      </c>
      <c r="R93" s="27">
        <v>100</v>
      </c>
      <c r="S93" s="27">
        <v>0</v>
      </c>
      <c r="T93" s="27">
        <v>0</v>
      </c>
      <c r="U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100</v>
      </c>
      <c r="AF93" s="27">
        <v>200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O93" s="40">
        <f t="shared" si="2"/>
        <v>1446.72108843538</v>
      </c>
    </row>
    <row r="94" ht="14.25" spans="1:41">
      <c r="A94" s="32">
        <v>92</v>
      </c>
      <c r="B94" s="41" t="s">
        <v>115</v>
      </c>
      <c r="C94" s="34">
        <v>0</v>
      </c>
      <c r="D94" s="27">
        <v>750</v>
      </c>
      <c r="E94" s="27">
        <v>0</v>
      </c>
      <c r="F94" s="27">
        <v>0</v>
      </c>
      <c r="G94" s="27">
        <v>10</v>
      </c>
      <c r="H94" s="27">
        <v>29</v>
      </c>
      <c r="I94" s="27">
        <v>0</v>
      </c>
      <c r="J94" s="27">
        <v>36</v>
      </c>
      <c r="K94" s="27">
        <v>120</v>
      </c>
      <c r="L94" s="27">
        <v>0</v>
      </c>
      <c r="M94" s="27">
        <v>804.761904761905</v>
      </c>
      <c r="N94" s="27">
        <v>1733.33333333333</v>
      </c>
      <c r="O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W94" s="27">
        <v>0</v>
      </c>
      <c r="X94" s="27">
        <v>312</v>
      </c>
      <c r="Y94" s="27">
        <v>560</v>
      </c>
      <c r="Z94" s="27">
        <v>0</v>
      </c>
      <c r="AA94" s="27">
        <v>35</v>
      </c>
      <c r="AB94" s="27">
        <v>120</v>
      </c>
      <c r="AC94" s="27">
        <v>400</v>
      </c>
      <c r="AD94" s="27">
        <v>0</v>
      </c>
      <c r="AE94" s="27">
        <v>240</v>
      </c>
      <c r="AF94" s="27">
        <v>200</v>
      </c>
      <c r="AG94" s="27">
        <v>0</v>
      </c>
      <c r="AH94" s="27">
        <v>0</v>
      </c>
      <c r="AI94" s="27">
        <v>0</v>
      </c>
      <c r="AJ94" s="27">
        <v>0</v>
      </c>
      <c r="AK94" s="27">
        <v>204</v>
      </c>
      <c r="AL94" s="27">
        <v>0</v>
      </c>
      <c r="AM94" s="27">
        <v>240</v>
      </c>
      <c r="AO94" s="40">
        <f t="shared" si="2"/>
        <v>5150.09523809523</v>
      </c>
    </row>
    <row r="95" ht="14.25" spans="1:41">
      <c r="A95" s="32">
        <v>93</v>
      </c>
      <c r="B95" s="41" t="s">
        <v>121</v>
      </c>
      <c r="C95" s="34">
        <v>0</v>
      </c>
      <c r="D95" s="27">
        <v>1250</v>
      </c>
      <c r="E95" s="27">
        <v>110</v>
      </c>
      <c r="F95" s="27">
        <v>0</v>
      </c>
      <c r="G95" s="27">
        <v>20</v>
      </c>
      <c r="H95" s="27">
        <v>31</v>
      </c>
      <c r="I95" s="27">
        <v>0</v>
      </c>
      <c r="J95" s="27">
        <v>0</v>
      </c>
      <c r="K95" s="27">
        <v>0</v>
      </c>
      <c r="L95" s="27">
        <v>0</v>
      </c>
      <c r="M95" s="27">
        <v>1609.52380952381</v>
      </c>
      <c r="N95" s="27">
        <v>0</v>
      </c>
      <c r="O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20</v>
      </c>
      <c r="W95" s="27">
        <v>0</v>
      </c>
      <c r="X95" s="27">
        <v>1186</v>
      </c>
      <c r="Y95" s="27">
        <v>0</v>
      </c>
      <c r="Z95" s="27">
        <v>0</v>
      </c>
      <c r="AA95" s="27">
        <v>50</v>
      </c>
      <c r="AB95" s="27">
        <v>0</v>
      </c>
      <c r="AC95" s="27">
        <v>0</v>
      </c>
      <c r="AD95" s="27">
        <v>0</v>
      </c>
      <c r="AE95" s="27">
        <v>400</v>
      </c>
      <c r="AF95" s="27">
        <v>200</v>
      </c>
      <c r="AG95" s="27">
        <v>0</v>
      </c>
      <c r="AH95" s="27">
        <v>0</v>
      </c>
      <c r="AI95" s="27">
        <v>0</v>
      </c>
      <c r="AJ95" s="27">
        <v>0</v>
      </c>
      <c r="AK95" s="27">
        <v>264</v>
      </c>
      <c r="AL95" s="27">
        <v>0</v>
      </c>
      <c r="AM95" s="27">
        <v>0</v>
      </c>
      <c r="AO95" s="40">
        <f t="shared" si="2"/>
        <v>4676.52380952381</v>
      </c>
    </row>
    <row r="96" ht="16.5" spans="1:41">
      <c r="A96" s="32">
        <v>94</v>
      </c>
      <c r="B96" s="42" t="s">
        <v>15</v>
      </c>
      <c r="C96" s="34">
        <v>30</v>
      </c>
      <c r="D96" s="27">
        <v>1350</v>
      </c>
      <c r="E96" s="27">
        <v>110</v>
      </c>
      <c r="F96" s="27">
        <v>0</v>
      </c>
      <c r="G96" s="27">
        <v>30</v>
      </c>
      <c r="H96" s="27">
        <v>78</v>
      </c>
      <c r="I96" s="27">
        <v>0</v>
      </c>
      <c r="J96" s="27">
        <v>25</v>
      </c>
      <c r="K96" s="27">
        <v>0</v>
      </c>
      <c r="L96" s="27">
        <v>0</v>
      </c>
      <c r="M96" s="27">
        <v>1609.52380952381</v>
      </c>
      <c r="N96" s="27">
        <v>2600</v>
      </c>
      <c r="O96" s="27">
        <v>0</v>
      </c>
      <c r="Q96" s="27">
        <v>0</v>
      </c>
      <c r="R96" s="27">
        <v>350.046684229234</v>
      </c>
      <c r="S96" s="27">
        <v>0</v>
      </c>
      <c r="T96" s="27">
        <v>0</v>
      </c>
      <c r="U96" s="27">
        <v>0</v>
      </c>
      <c r="W96" s="27">
        <v>80</v>
      </c>
      <c r="X96" s="27">
        <v>414</v>
      </c>
      <c r="Y96" s="27">
        <v>272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600</v>
      </c>
      <c r="AF96" s="27">
        <v>500</v>
      </c>
      <c r="AG96" s="27">
        <v>200</v>
      </c>
      <c r="AH96" s="27">
        <v>50</v>
      </c>
      <c r="AI96" s="27">
        <v>300</v>
      </c>
      <c r="AJ96" s="27">
        <v>0</v>
      </c>
      <c r="AK96" s="27">
        <v>126</v>
      </c>
      <c r="AL96" s="27">
        <v>0</v>
      </c>
      <c r="AM96" s="27">
        <v>0</v>
      </c>
      <c r="AO96" s="40">
        <f t="shared" si="2"/>
        <v>7548.57049375304</v>
      </c>
    </row>
    <row r="97" ht="16.5" spans="1:41">
      <c r="A97" s="32">
        <v>95</v>
      </c>
      <c r="B97" s="42" t="s">
        <v>10</v>
      </c>
      <c r="C97" s="34">
        <v>30</v>
      </c>
      <c r="D97" s="27">
        <v>1645</v>
      </c>
      <c r="E97" s="27">
        <v>0</v>
      </c>
      <c r="F97" s="27">
        <v>0</v>
      </c>
      <c r="G97" s="27">
        <v>60</v>
      </c>
      <c r="H97" s="27">
        <v>25</v>
      </c>
      <c r="I97" s="27">
        <v>105</v>
      </c>
      <c r="J97" s="27">
        <v>13</v>
      </c>
      <c r="K97" s="27">
        <v>65</v>
      </c>
      <c r="L97" s="27">
        <v>0</v>
      </c>
      <c r="M97" s="27">
        <v>1475.39682539683</v>
      </c>
      <c r="N97" s="27">
        <v>2383.33333333333</v>
      </c>
      <c r="O97" s="27">
        <v>0</v>
      </c>
      <c r="Q97" s="27">
        <v>0</v>
      </c>
      <c r="R97" s="27">
        <v>0</v>
      </c>
      <c r="S97" s="27">
        <v>450</v>
      </c>
      <c r="T97" s="27">
        <v>450</v>
      </c>
      <c r="U97" s="27">
        <v>0</v>
      </c>
      <c r="W97" s="27">
        <v>0</v>
      </c>
      <c r="X97" s="27">
        <v>746</v>
      </c>
      <c r="Y97" s="27">
        <v>860</v>
      </c>
      <c r="Z97" s="27">
        <v>0</v>
      </c>
      <c r="AA97" s="27">
        <v>280</v>
      </c>
      <c r="AB97" s="27">
        <v>65</v>
      </c>
      <c r="AC97" s="27">
        <v>210</v>
      </c>
      <c r="AD97" s="27">
        <v>150</v>
      </c>
      <c r="AE97" s="27">
        <v>240</v>
      </c>
      <c r="AF97" s="27">
        <v>200</v>
      </c>
      <c r="AG97" s="27">
        <v>50</v>
      </c>
      <c r="AH97" s="27">
        <v>0</v>
      </c>
      <c r="AI97" s="27">
        <v>300</v>
      </c>
      <c r="AJ97" s="27">
        <v>0</v>
      </c>
      <c r="AK97" s="27">
        <v>438</v>
      </c>
      <c r="AL97" s="27">
        <v>0</v>
      </c>
      <c r="AM97" s="27">
        <v>360</v>
      </c>
      <c r="AO97" s="40">
        <f t="shared" si="2"/>
        <v>9252.73015873016</v>
      </c>
    </row>
    <row r="98" ht="16.5" spans="1:41">
      <c r="A98" s="32">
        <v>96</v>
      </c>
      <c r="B98" s="42" t="s">
        <v>138</v>
      </c>
      <c r="C98" s="34">
        <v>0</v>
      </c>
      <c r="D98" s="27">
        <v>1400</v>
      </c>
      <c r="E98" s="27">
        <v>110</v>
      </c>
      <c r="F98" s="27">
        <v>0</v>
      </c>
      <c r="G98" s="27">
        <v>0</v>
      </c>
      <c r="H98" s="27">
        <v>53</v>
      </c>
      <c r="I98" s="27">
        <v>0</v>
      </c>
      <c r="J98" s="27">
        <v>0</v>
      </c>
      <c r="K98" s="27">
        <v>0</v>
      </c>
      <c r="L98" s="27">
        <v>0</v>
      </c>
      <c r="M98" s="27">
        <v>1609.52380952381</v>
      </c>
      <c r="N98" s="27">
        <v>0</v>
      </c>
      <c r="O98" s="27">
        <v>0</v>
      </c>
      <c r="Q98" s="27">
        <v>0</v>
      </c>
      <c r="R98" s="27">
        <v>1332.0311636363</v>
      </c>
      <c r="S98" s="27">
        <v>350</v>
      </c>
      <c r="T98" s="27">
        <v>0</v>
      </c>
      <c r="U98" s="27">
        <v>0</v>
      </c>
      <c r="W98" s="27">
        <v>0</v>
      </c>
      <c r="X98" s="27">
        <v>2451.6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1200</v>
      </c>
      <c r="AF98" s="27">
        <v>500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480</v>
      </c>
      <c r="AM98" s="27">
        <v>0</v>
      </c>
      <c r="AO98" s="40">
        <f t="shared" si="2"/>
        <v>8506.15497316011</v>
      </c>
    </row>
    <row r="99" ht="16.5" spans="1:41">
      <c r="A99" s="32">
        <v>97</v>
      </c>
      <c r="B99" s="42" t="s">
        <v>142</v>
      </c>
      <c r="C99" s="34">
        <v>0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41</v>
      </c>
      <c r="K99" s="27">
        <v>0</v>
      </c>
      <c r="L99" s="27">
        <v>0</v>
      </c>
      <c r="M99" s="27">
        <v>0</v>
      </c>
      <c r="N99" s="27">
        <v>2600</v>
      </c>
      <c r="O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W99" s="27">
        <v>40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O99" s="40">
        <f t="shared" si="2"/>
        <v>2681</v>
      </c>
    </row>
    <row r="100" ht="16.5" spans="1:41">
      <c r="A100" s="32">
        <v>98</v>
      </c>
      <c r="B100" s="42" t="s">
        <v>143</v>
      </c>
      <c r="C100" s="34">
        <v>0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90</v>
      </c>
      <c r="J100" s="27">
        <v>25</v>
      </c>
      <c r="K100" s="27">
        <v>400</v>
      </c>
      <c r="L100" s="27">
        <v>0</v>
      </c>
      <c r="M100" s="27">
        <v>0</v>
      </c>
      <c r="N100" s="27">
        <v>2600</v>
      </c>
      <c r="O100" s="27">
        <v>50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W100" s="27">
        <v>0</v>
      </c>
      <c r="X100" s="27">
        <v>0</v>
      </c>
      <c r="Y100" s="27">
        <v>1234</v>
      </c>
      <c r="Z100" s="27">
        <v>0</v>
      </c>
      <c r="AA100" s="27">
        <v>0</v>
      </c>
      <c r="AB100" s="27">
        <v>400</v>
      </c>
      <c r="AC100" s="27">
        <v>700</v>
      </c>
      <c r="AD100" s="27">
        <v>0</v>
      </c>
      <c r="AE100" s="27">
        <v>0</v>
      </c>
      <c r="AF100" s="27">
        <v>0</v>
      </c>
      <c r="AG100" s="27">
        <v>100</v>
      </c>
      <c r="AH100" s="27">
        <v>50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O100" s="40">
        <f t="shared" ref="AO100:AO128" si="3">SUM(C100:AE100)</f>
        <v>5499</v>
      </c>
    </row>
    <row r="101" ht="16.5" spans="1:41">
      <c r="A101" s="32">
        <v>99</v>
      </c>
      <c r="B101" s="42" t="s">
        <v>144</v>
      </c>
      <c r="C101" s="34">
        <v>0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70</v>
      </c>
      <c r="J101" s="27">
        <v>38</v>
      </c>
      <c r="K101" s="27">
        <v>400</v>
      </c>
      <c r="L101" s="27">
        <v>0</v>
      </c>
      <c r="M101" s="27">
        <v>0</v>
      </c>
      <c r="N101" s="27">
        <v>2600</v>
      </c>
      <c r="O101" s="27">
        <v>50</v>
      </c>
      <c r="Q101" s="27">
        <v>0</v>
      </c>
      <c r="R101" s="27">
        <v>0</v>
      </c>
      <c r="S101" s="27">
        <v>0</v>
      </c>
      <c r="T101" s="27">
        <v>0</v>
      </c>
      <c r="U101" s="27">
        <v>20</v>
      </c>
      <c r="W101" s="27">
        <v>80</v>
      </c>
      <c r="X101" s="27">
        <v>0</v>
      </c>
      <c r="Y101" s="27">
        <v>1154</v>
      </c>
      <c r="Z101" s="27">
        <v>0</v>
      </c>
      <c r="AA101" s="27">
        <v>0</v>
      </c>
      <c r="AB101" s="27">
        <v>400</v>
      </c>
      <c r="AC101" s="27">
        <v>700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O101" s="40">
        <f t="shared" si="3"/>
        <v>5512</v>
      </c>
    </row>
    <row r="102" ht="16.5" spans="1:41">
      <c r="A102" s="32">
        <v>100</v>
      </c>
      <c r="B102" s="42" t="s">
        <v>145</v>
      </c>
      <c r="C102" s="34">
        <v>0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36</v>
      </c>
      <c r="K102" s="27">
        <v>100</v>
      </c>
      <c r="L102" s="27">
        <v>0</v>
      </c>
      <c r="M102" s="27">
        <v>0</v>
      </c>
      <c r="N102" s="27">
        <v>2600</v>
      </c>
      <c r="O102" s="27">
        <v>50</v>
      </c>
      <c r="Q102" s="27">
        <v>0</v>
      </c>
      <c r="R102" s="27">
        <v>0</v>
      </c>
      <c r="S102" s="27">
        <v>0</v>
      </c>
      <c r="T102" s="27">
        <v>0</v>
      </c>
      <c r="U102" s="27">
        <v>20</v>
      </c>
      <c r="W102" s="27">
        <v>80</v>
      </c>
      <c r="X102" s="27">
        <v>0</v>
      </c>
      <c r="Y102" s="27">
        <v>1380</v>
      </c>
      <c r="Z102" s="27">
        <v>0</v>
      </c>
      <c r="AA102" s="27">
        <v>0</v>
      </c>
      <c r="AB102" s="27">
        <v>100</v>
      </c>
      <c r="AC102" s="27">
        <v>200</v>
      </c>
      <c r="AD102" s="27">
        <v>60</v>
      </c>
      <c r="AE102" s="27">
        <v>0</v>
      </c>
      <c r="AF102" s="27">
        <v>0</v>
      </c>
      <c r="AG102" s="27">
        <v>200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240</v>
      </c>
      <c r="AO102" s="40">
        <f t="shared" si="3"/>
        <v>4626</v>
      </c>
    </row>
    <row r="103" ht="16.5" spans="1:41">
      <c r="A103" s="32">
        <v>101</v>
      </c>
      <c r="B103" s="42" t="s">
        <v>146</v>
      </c>
      <c r="C103" s="34">
        <v>0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90</v>
      </c>
      <c r="J103" s="27">
        <v>20</v>
      </c>
      <c r="K103" s="27">
        <v>220</v>
      </c>
      <c r="L103" s="27">
        <v>0</v>
      </c>
      <c r="M103" s="27">
        <v>0</v>
      </c>
      <c r="N103" s="27">
        <v>3250</v>
      </c>
      <c r="O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W103" s="27">
        <v>0</v>
      </c>
      <c r="X103" s="27">
        <v>0</v>
      </c>
      <c r="Y103" s="27">
        <v>1062</v>
      </c>
      <c r="Z103" s="27">
        <v>0</v>
      </c>
      <c r="AA103" s="27">
        <v>0</v>
      </c>
      <c r="AB103" s="27">
        <v>220</v>
      </c>
      <c r="AC103" s="27">
        <v>830</v>
      </c>
      <c r="AD103" s="27">
        <v>60</v>
      </c>
      <c r="AE103" s="27">
        <v>0</v>
      </c>
      <c r="AF103" s="27">
        <v>0</v>
      </c>
      <c r="AG103" s="27"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v>0</v>
      </c>
      <c r="AM103" s="27">
        <v>0</v>
      </c>
      <c r="AO103" s="40">
        <f t="shared" si="3"/>
        <v>5752</v>
      </c>
    </row>
    <row r="104" ht="16.5" spans="1:41">
      <c r="A104" s="32">
        <v>102</v>
      </c>
      <c r="B104" s="42" t="s">
        <v>147</v>
      </c>
      <c r="C104" s="34">
        <v>0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75</v>
      </c>
      <c r="J104" s="27">
        <v>29</v>
      </c>
      <c r="K104" s="27">
        <v>175</v>
      </c>
      <c r="L104" s="27">
        <v>0</v>
      </c>
      <c r="M104" s="27">
        <v>0</v>
      </c>
      <c r="N104" s="27">
        <v>2816.66666666666</v>
      </c>
      <c r="O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20</v>
      </c>
      <c r="W104" s="27">
        <v>0</v>
      </c>
      <c r="X104" s="27">
        <v>0</v>
      </c>
      <c r="Y104" s="27">
        <v>830</v>
      </c>
      <c r="Z104" s="27">
        <v>0</v>
      </c>
      <c r="AA104" s="27">
        <v>0</v>
      </c>
      <c r="AB104" s="27">
        <v>175</v>
      </c>
      <c r="AC104" s="27">
        <v>420</v>
      </c>
      <c r="AD104" s="27">
        <v>60</v>
      </c>
      <c r="AE104" s="27">
        <v>0</v>
      </c>
      <c r="AF104" s="27">
        <v>0</v>
      </c>
      <c r="AG104" s="27">
        <v>80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180</v>
      </c>
      <c r="AO104" s="40">
        <f t="shared" si="3"/>
        <v>4600.66666666666</v>
      </c>
    </row>
    <row r="105" ht="16.5" spans="1:41">
      <c r="A105" s="32">
        <v>103</v>
      </c>
      <c r="B105" s="42" t="s">
        <v>148</v>
      </c>
      <c r="C105" s="34">
        <v>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46</v>
      </c>
      <c r="K105" s="27">
        <v>0</v>
      </c>
      <c r="L105" s="27">
        <v>350</v>
      </c>
      <c r="M105" s="27">
        <v>0</v>
      </c>
      <c r="N105" s="27">
        <v>2600</v>
      </c>
      <c r="O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20</v>
      </c>
      <c r="W105" s="27">
        <v>40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30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O105" s="40">
        <f t="shared" si="3"/>
        <v>3086</v>
      </c>
    </row>
    <row r="106" ht="16.5" spans="1:41">
      <c r="A106" s="32">
        <v>104</v>
      </c>
      <c r="B106" s="42" t="s">
        <v>149</v>
      </c>
      <c r="C106" s="34">
        <v>0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30</v>
      </c>
      <c r="J106" s="27">
        <v>34</v>
      </c>
      <c r="K106" s="27">
        <v>245</v>
      </c>
      <c r="L106" s="27">
        <v>0</v>
      </c>
      <c r="M106" s="27">
        <v>0</v>
      </c>
      <c r="N106" s="27">
        <v>2600</v>
      </c>
      <c r="O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20</v>
      </c>
      <c r="W106" s="27">
        <v>40</v>
      </c>
      <c r="X106" s="27">
        <v>0</v>
      </c>
      <c r="Y106" s="27">
        <v>800</v>
      </c>
      <c r="Z106" s="27">
        <v>0</v>
      </c>
      <c r="AA106" s="27">
        <v>0</v>
      </c>
      <c r="AB106" s="27">
        <v>245</v>
      </c>
      <c r="AC106" s="27">
        <v>770</v>
      </c>
      <c r="AD106" s="27">
        <v>60</v>
      </c>
      <c r="AE106" s="27">
        <v>0</v>
      </c>
      <c r="AF106" s="27">
        <v>0</v>
      </c>
      <c r="AG106" s="27">
        <v>0</v>
      </c>
      <c r="AH106" s="27">
        <v>0</v>
      </c>
      <c r="AI106" s="27">
        <v>0</v>
      </c>
      <c r="AJ106" s="27">
        <v>0</v>
      </c>
      <c r="AK106" s="27">
        <v>0</v>
      </c>
      <c r="AL106" s="27">
        <v>0</v>
      </c>
      <c r="AM106" s="27">
        <v>360</v>
      </c>
      <c r="AO106" s="40">
        <f t="shared" si="3"/>
        <v>4844</v>
      </c>
    </row>
    <row r="107" ht="16.5" spans="1:41">
      <c r="A107" s="32">
        <v>105</v>
      </c>
      <c r="B107" s="43" t="s">
        <v>150</v>
      </c>
      <c r="C107" s="34">
        <v>0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37</v>
      </c>
      <c r="K107" s="27">
        <v>200</v>
      </c>
      <c r="L107" s="27">
        <v>0</v>
      </c>
      <c r="M107" s="27">
        <v>0</v>
      </c>
      <c r="N107" s="27">
        <v>2600</v>
      </c>
      <c r="O107" s="27">
        <v>50</v>
      </c>
      <c r="Q107" s="27">
        <v>50</v>
      </c>
      <c r="R107" s="27">
        <v>0</v>
      </c>
      <c r="S107" s="27">
        <v>0</v>
      </c>
      <c r="T107" s="27">
        <v>0</v>
      </c>
      <c r="U107" s="27">
        <v>0</v>
      </c>
      <c r="W107" s="27">
        <v>40</v>
      </c>
      <c r="X107" s="27">
        <v>0</v>
      </c>
      <c r="Y107" s="27">
        <v>1680</v>
      </c>
      <c r="Z107" s="27">
        <v>0</v>
      </c>
      <c r="AA107" s="27">
        <v>0</v>
      </c>
      <c r="AB107" s="27">
        <v>200</v>
      </c>
      <c r="AC107" s="27">
        <v>400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>
        <v>0</v>
      </c>
      <c r="AM107" s="27">
        <v>240</v>
      </c>
      <c r="AO107" s="40">
        <f t="shared" si="3"/>
        <v>5257</v>
      </c>
    </row>
    <row r="108" ht="16.5" spans="1:41">
      <c r="A108" s="32">
        <v>106</v>
      </c>
      <c r="B108" s="42" t="s">
        <v>151</v>
      </c>
      <c r="C108" s="34">
        <v>0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115</v>
      </c>
      <c r="J108" s="27">
        <v>23</v>
      </c>
      <c r="K108" s="27">
        <v>350</v>
      </c>
      <c r="L108" s="27">
        <v>0</v>
      </c>
      <c r="M108" s="27">
        <v>0</v>
      </c>
      <c r="N108" s="27">
        <v>2600</v>
      </c>
      <c r="O108" s="27">
        <v>50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W108" s="27">
        <v>0</v>
      </c>
      <c r="X108" s="27">
        <v>0</v>
      </c>
      <c r="Y108" s="27">
        <v>2308</v>
      </c>
      <c r="Z108" s="27">
        <v>0</v>
      </c>
      <c r="AA108" s="27">
        <v>0</v>
      </c>
      <c r="AB108" s="27">
        <v>350</v>
      </c>
      <c r="AC108" s="27">
        <v>700</v>
      </c>
      <c r="AD108" s="27">
        <v>30</v>
      </c>
      <c r="AE108" s="27">
        <v>0</v>
      </c>
      <c r="AF108" s="27">
        <v>0</v>
      </c>
      <c r="AG108" s="27">
        <v>0</v>
      </c>
      <c r="AH108" s="27">
        <v>0</v>
      </c>
      <c r="AI108" s="27">
        <v>0</v>
      </c>
      <c r="AJ108" s="27">
        <v>0</v>
      </c>
      <c r="AK108" s="27">
        <v>0</v>
      </c>
      <c r="AL108" s="27">
        <v>0</v>
      </c>
      <c r="AM108" s="27">
        <v>0</v>
      </c>
      <c r="AO108" s="40">
        <f t="shared" si="3"/>
        <v>6526</v>
      </c>
    </row>
    <row r="109" ht="16.5" spans="1:41">
      <c r="A109" s="32">
        <v>150</v>
      </c>
      <c r="B109" s="42" t="s">
        <v>152</v>
      </c>
      <c r="C109" s="34">
        <v>0</v>
      </c>
      <c r="D109" s="27"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175</v>
      </c>
      <c r="J109" s="27">
        <v>23</v>
      </c>
      <c r="K109" s="27">
        <v>350</v>
      </c>
      <c r="L109" s="27">
        <v>0</v>
      </c>
      <c r="M109" s="27">
        <v>0</v>
      </c>
      <c r="N109" s="27">
        <v>2600</v>
      </c>
      <c r="O109" s="27">
        <v>150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W109" s="27">
        <v>0</v>
      </c>
      <c r="X109" s="27">
        <v>0</v>
      </c>
      <c r="Y109" s="27">
        <v>2258</v>
      </c>
      <c r="Z109" s="27">
        <v>0</v>
      </c>
      <c r="AA109" s="27">
        <v>0</v>
      </c>
      <c r="AB109" s="27">
        <v>350</v>
      </c>
      <c r="AC109" s="27">
        <v>700</v>
      </c>
      <c r="AD109" s="27">
        <v>30</v>
      </c>
      <c r="AE109" s="27">
        <v>0</v>
      </c>
      <c r="AF109" s="27">
        <v>0</v>
      </c>
      <c r="AG109" s="27">
        <v>0</v>
      </c>
      <c r="AH109" s="27">
        <v>50</v>
      </c>
      <c r="AI109" s="27">
        <v>0</v>
      </c>
      <c r="AJ109" s="27">
        <v>0</v>
      </c>
      <c r="AK109" s="27">
        <v>0</v>
      </c>
      <c r="AL109" s="27">
        <v>0</v>
      </c>
      <c r="AM109" s="27">
        <v>0</v>
      </c>
      <c r="AO109" s="40">
        <f t="shared" si="3"/>
        <v>6636</v>
      </c>
    </row>
    <row r="110" ht="16.5" spans="1:41">
      <c r="A110" s="32">
        <v>108</v>
      </c>
      <c r="B110" s="42" t="s">
        <v>153</v>
      </c>
      <c r="C110" s="34">
        <v>0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100</v>
      </c>
      <c r="J110" s="27">
        <v>16</v>
      </c>
      <c r="K110" s="27">
        <v>100</v>
      </c>
      <c r="L110" s="27">
        <v>0</v>
      </c>
      <c r="M110" s="27">
        <v>0</v>
      </c>
      <c r="N110" s="27">
        <v>2600</v>
      </c>
      <c r="O110" s="27">
        <v>50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W110" s="27">
        <v>0</v>
      </c>
      <c r="X110" s="27">
        <v>0</v>
      </c>
      <c r="Y110" s="27">
        <v>1554</v>
      </c>
      <c r="Z110" s="27">
        <v>0</v>
      </c>
      <c r="AA110" s="27">
        <v>0</v>
      </c>
      <c r="AB110" s="27">
        <v>100</v>
      </c>
      <c r="AC110" s="27">
        <v>300</v>
      </c>
      <c r="AD110" s="27">
        <v>30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O110" s="40">
        <f t="shared" si="3"/>
        <v>4850</v>
      </c>
    </row>
    <row r="111" ht="16.5" spans="1:41">
      <c r="A111" s="32">
        <v>109</v>
      </c>
      <c r="B111" s="42" t="s">
        <v>154</v>
      </c>
      <c r="C111" s="34">
        <v>0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30</v>
      </c>
      <c r="J111" s="27">
        <v>21</v>
      </c>
      <c r="K111" s="27">
        <v>100</v>
      </c>
      <c r="L111" s="27">
        <v>0</v>
      </c>
      <c r="M111" s="27">
        <v>0</v>
      </c>
      <c r="N111" s="27">
        <v>2600</v>
      </c>
      <c r="O111" s="27">
        <v>150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W111" s="27">
        <v>0</v>
      </c>
      <c r="X111" s="27">
        <v>0</v>
      </c>
      <c r="Y111" s="27">
        <v>1650</v>
      </c>
      <c r="Z111" s="27">
        <v>0</v>
      </c>
      <c r="AA111" s="27">
        <v>0</v>
      </c>
      <c r="AB111" s="27">
        <v>100</v>
      </c>
      <c r="AC111" s="27">
        <v>200</v>
      </c>
      <c r="AD111" s="27">
        <v>30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240</v>
      </c>
      <c r="AO111" s="40">
        <f t="shared" si="3"/>
        <v>4881</v>
      </c>
    </row>
    <row r="112" ht="16.5" spans="1:41">
      <c r="A112" s="32">
        <v>110</v>
      </c>
      <c r="B112" s="44" t="s">
        <v>89</v>
      </c>
      <c r="C112" s="34">
        <v>0</v>
      </c>
      <c r="D112" s="27">
        <v>1365</v>
      </c>
      <c r="E112" s="27">
        <v>110</v>
      </c>
      <c r="F112" s="27">
        <v>0</v>
      </c>
      <c r="G112" s="27">
        <v>50</v>
      </c>
      <c r="H112" s="27">
        <v>34</v>
      </c>
      <c r="I112" s="27">
        <v>135</v>
      </c>
      <c r="J112" s="27">
        <v>21</v>
      </c>
      <c r="K112" s="27">
        <v>200</v>
      </c>
      <c r="L112" s="27">
        <v>0</v>
      </c>
      <c r="M112" s="27">
        <v>1609.52380952381</v>
      </c>
      <c r="N112" s="27">
        <v>2600</v>
      </c>
      <c r="O112" s="27">
        <v>100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W112" s="27">
        <v>40</v>
      </c>
      <c r="X112" s="27">
        <v>1944</v>
      </c>
      <c r="Y112" s="27">
        <v>1890</v>
      </c>
      <c r="Z112" s="27">
        <v>0</v>
      </c>
      <c r="AA112" s="27">
        <v>200</v>
      </c>
      <c r="AB112" s="27">
        <v>200</v>
      </c>
      <c r="AC112" s="27">
        <v>400</v>
      </c>
      <c r="AD112" s="27">
        <v>30</v>
      </c>
      <c r="AE112" s="27">
        <v>0</v>
      </c>
      <c r="AF112" s="27">
        <v>200</v>
      </c>
      <c r="AG112" s="27">
        <v>0</v>
      </c>
      <c r="AH112" s="27">
        <v>50</v>
      </c>
      <c r="AI112" s="27">
        <v>150</v>
      </c>
      <c r="AJ112" s="27">
        <v>432</v>
      </c>
      <c r="AK112" s="27">
        <v>0</v>
      </c>
      <c r="AL112" s="27">
        <v>0</v>
      </c>
      <c r="AM112" s="27">
        <v>960</v>
      </c>
      <c r="AO112" s="40">
        <f t="shared" si="3"/>
        <v>10928.5238095238</v>
      </c>
    </row>
    <row r="113" ht="16.5" spans="1:41">
      <c r="A113" s="32">
        <v>111</v>
      </c>
      <c r="B113" s="42" t="s">
        <v>155</v>
      </c>
      <c r="C113" s="34">
        <v>0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37</v>
      </c>
      <c r="K113" s="27">
        <v>0</v>
      </c>
      <c r="L113" s="27">
        <v>0</v>
      </c>
      <c r="M113" s="27">
        <v>0</v>
      </c>
      <c r="N113" s="27">
        <v>2600</v>
      </c>
      <c r="O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20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30</v>
      </c>
      <c r="AE113" s="27">
        <v>0</v>
      </c>
      <c r="AF113" s="27">
        <v>0</v>
      </c>
      <c r="AG113" s="27">
        <v>300</v>
      </c>
      <c r="AH113" s="27">
        <v>0</v>
      </c>
      <c r="AI113" s="27">
        <v>0</v>
      </c>
      <c r="AJ113" s="27">
        <v>0</v>
      </c>
      <c r="AK113" s="27">
        <v>0</v>
      </c>
      <c r="AL113" s="27">
        <v>0</v>
      </c>
      <c r="AM113" s="27">
        <v>0</v>
      </c>
      <c r="AO113" s="40">
        <f t="shared" si="3"/>
        <v>2687</v>
      </c>
    </row>
    <row r="114" ht="16.5" spans="1:41">
      <c r="A114" s="32">
        <v>112</v>
      </c>
      <c r="B114" s="42" t="s">
        <v>156</v>
      </c>
      <c r="C114" s="34">
        <v>0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145</v>
      </c>
      <c r="J114" s="27">
        <v>23</v>
      </c>
      <c r="K114" s="27">
        <v>350</v>
      </c>
      <c r="L114" s="27">
        <v>0</v>
      </c>
      <c r="M114" s="27">
        <v>0</v>
      </c>
      <c r="N114" s="27">
        <v>2600</v>
      </c>
      <c r="O114" s="27">
        <v>50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W114" s="27">
        <v>0</v>
      </c>
      <c r="X114" s="27">
        <v>0</v>
      </c>
      <c r="Y114" s="27">
        <v>2298</v>
      </c>
      <c r="Z114" s="27">
        <v>0</v>
      </c>
      <c r="AA114" s="27">
        <v>0</v>
      </c>
      <c r="AB114" s="27">
        <v>350</v>
      </c>
      <c r="AC114" s="27">
        <v>700</v>
      </c>
      <c r="AD114" s="27">
        <v>30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O114" s="40">
        <f t="shared" si="3"/>
        <v>6546</v>
      </c>
    </row>
    <row r="115" ht="16.5" spans="1:41">
      <c r="A115" s="32">
        <v>113</v>
      </c>
      <c r="B115" s="42" t="s">
        <v>157</v>
      </c>
      <c r="C115" s="34">
        <v>0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180</v>
      </c>
      <c r="J115" s="27">
        <v>21</v>
      </c>
      <c r="K115" s="27">
        <v>100</v>
      </c>
      <c r="L115" s="27">
        <v>0</v>
      </c>
      <c r="M115" s="27">
        <v>0</v>
      </c>
      <c r="N115" s="27">
        <v>2600</v>
      </c>
      <c r="O115" s="27">
        <v>50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W115" s="27">
        <v>0</v>
      </c>
      <c r="X115" s="27">
        <v>0</v>
      </c>
      <c r="Y115" s="27">
        <v>1624</v>
      </c>
      <c r="Z115" s="27">
        <v>0</v>
      </c>
      <c r="AA115" s="27">
        <v>0</v>
      </c>
      <c r="AB115" s="27">
        <v>100</v>
      </c>
      <c r="AC115" s="27">
        <v>300</v>
      </c>
      <c r="AD115" s="27">
        <v>30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O115" s="40">
        <f t="shared" si="3"/>
        <v>5005</v>
      </c>
    </row>
    <row r="116" ht="14.25" spans="1:41">
      <c r="A116" s="32">
        <v>114</v>
      </c>
      <c r="B116" s="45" t="s">
        <v>94</v>
      </c>
      <c r="C116" s="34">
        <v>0</v>
      </c>
      <c r="D116" s="27">
        <v>1365</v>
      </c>
      <c r="E116" s="27">
        <v>110</v>
      </c>
      <c r="F116" s="27">
        <v>0</v>
      </c>
      <c r="G116" s="27">
        <v>130</v>
      </c>
      <c r="H116" s="27">
        <v>23</v>
      </c>
      <c r="I116" s="27">
        <v>0</v>
      </c>
      <c r="J116" s="27">
        <v>0</v>
      </c>
      <c r="K116" s="27">
        <v>0</v>
      </c>
      <c r="L116" s="27">
        <v>0</v>
      </c>
      <c r="M116" s="27">
        <v>1609.52380952381</v>
      </c>
      <c r="N116" s="27">
        <v>0</v>
      </c>
      <c r="O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W116" s="27">
        <v>0</v>
      </c>
      <c r="X116" s="27">
        <v>2126</v>
      </c>
      <c r="Y116" s="27">
        <v>0</v>
      </c>
      <c r="Z116" s="27">
        <v>0</v>
      </c>
      <c r="AA116" s="27">
        <v>200</v>
      </c>
      <c r="AB116" s="27">
        <v>0</v>
      </c>
      <c r="AC116" s="27">
        <v>0</v>
      </c>
      <c r="AD116" s="27">
        <v>0</v>
      </c>
      <c r="AE116" s="27">
        <v>0</v>
      </c>
      <c r="AF116" s="27">
        <v>200</v>
      </c>
      <c r="AG116" s="27">
        <v>0</v>
      </c>
      <c r="AH116" s="27">
        <v>0</v>
      </c>
      <c r="AI116" s="27">
        <v>150</v>
      </c>
      <c r="AJ116" s="27">
        <v>0</v>
      </c>
      <c r="AK116" s="27">
        <v>0</v>
      </c>
      <c r="AL116" s="27">
        <v>0</v>
      </c>
      <c r="AM116" s="27">
        <v>360</v>
      </c>
      <c r="AO116" s="40">
        <f t="shared" si="3"/>
        <v>5563.52380952381</v>
      </c>
    </row>
    <row r="117" ht="14.25" spans="1:41">
      <c r="A117" s="32">
        <v>115</v>
      </c>
      <c r="B117" s="45" t="s">
        <v>71</v>
      </c>
      <c r="C117" s="34">
        <v>0</v>
      </c>
      <c r="D117" s="27">
        <v>1350</v>
      </c>
      <c r="E117" s="27">
        <v>0</v>
      </c>
      <c r="F117" s="27">
        <v>0</v>
      </c>
      <c r="G117" s="27">
        <v>65</v>
      </c>
      <c r="H117" s="27">
        <v>25</v>
      </c>
      <c r="I117" s="27">
        <v>0</v>
      </c>
      <c r="J117" s="27">
        <v>41</v>
      </c>
      <c r="K117" s="27">
        <v>150</v>
      </c>
      <c r="L117" s="27">
        <v>0</v>
      </c>
      <c r="M117" s="27">
        <v>1609.52380952381</v>
      </c>
      <c r="N117" s="27">
        <v>2600</v>
      </c>
      <c r="O117" s="27">
        <v>50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W117" s="27">
        <v>80</v>
      </c>
      <c r="X117" s="27">
        <v>1194</v>
      </c>
      <c r="Y117" s="27">
        <v>1160</v>
      </c>
      <c r="Z117" s="27">
        <v>0</v>
      </c>
      <c r="AA117" s="27">
        <v>250</v>
      </c>
      <c r="AB117" s="27">
        <v>150</v>
      </c>
      <c r="AC117" s="27">
        <v>400</v>
      </c>
      <c r="AD117" s="27">
        <v>0</v>
      </c>
      <c r="AE117" s="27">
        <v>0</v>
      </c>
      <c r="AF117" s="27">
        <v>200</v>
      </c>
      <c r="AG117" s="27">
        <v>0</v>
      </c>
      <c r="AH117" s="27">
        <v>0</v>
      </c>
      <c r="AI117" s="27">
        <v>150</v>
      </c>
      <c r="AJ117" s="27">
        <v>0</v>
      </c>
      <c r="AK117" s="27">
        <v>0</v>
      </c>
      <c r="AL117" s="27">
        <v>0</v>
      </c>
      <c r="AM117" s="27">
        <v>600</v>
      </c>
      <c r="AO117" s="40">
        <f t="shared" si="3"/>
        <v>9124.52380952381</v>
      </c>
    </row>
    <row r="118" ht="14.25" spans="1:41">
      <c r="A118" s="32">
        <v>116</v>
      </c>
      <c r="B118" s="45" t="s">
        <v>83</v>
      </c>
      <c r="C118" s="34">
        <v>0</v>
      </c>
      <c r="D118" s="27">
        <v>1395</v>
      </c>
      <c r="E118" s="27">
        <v>0</v>
      </c>
      <c r="F118" s="27">
        <v>0</v>
      </c>
      <c r="G118" s="27">
        <v>155</v>
      </c>
      <c r="H118" s="27">
        <v>28</v>
      </c>
      <c r="I118" s="27">
        <v>0</v>
      </c>
      <c r="J118" s="27">
        <v>0</v>
      </c>
      <c r="K118" s="27">
        <v>0</v>
      </c>
      <c r="L118" s="27">
        <v>0</v>
      </c>
      <c r="M118" s="27">
        <v>1609.52380952381</v>
      </c>
      <c r="N118" s="27">
        <v>0</v>
      </c>
      <c r="O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W118" s="27">
        <v>0</v>
      </c>
      <c r="X118" s="27">
        <v>1614</v>
      </c>
      <c r="Y118" s="27">
        <v>0</v>
      </c>
      <c r="Z118" s="27">
        <v>0</v>
      </c>
      <c r="AA118" s="27">
        <v>70</v>
      </c>
      <c r="AB118" s="27">
        <v>0</v>
      </c>
      <c r="AC118" s="27">
        <v>0</v>
      </c>
      <c r="AD118" s="27">
        <v>0</v>
      </c>
      <c r="AE118" s="27">
        <v>0</v>
      </c>
      <c r="AF118" s="27">
        <v>200</v>
      </c>
      <c r="AG118" s="27">
        <v>0</v>
      </c>
      <c r="AH118" s="27">
        <v>0</v>
      </c>
      <c r="AI118" s="27">
        <v>150</v>
      </c>
      <c r="AJ118" s="27">
        <v>0</v>
      </c>
      <c r="AK118" s="27">
        <v>0</v>
      </c>
      <c r="AL118" s="27">
        <v>0</v>
      </c>
      <c r="AM118" s="27">
        <v>360</v>
      </c>
      <c r="AO118" s="40">
        <f t="shared" si="3"/>
        <v>4871.52380952381</v>
      </c>
    </row>
    <row r="119" ht="14.25" spans="1:41">
      <c r="A119" s="32">
        <v>117</v>
      </c>
      <c r="B119" s="45" t="s">
        <v>113</v>
      </c>
      <c r="C119" s="34">
        <v>0</v>
      </c>
      <c r="D119" s="27">
        <v>1400</v>
      </c>
      <c r="E119" s="27">
        <v>0</v>
      </c>
      <c r="F119" s="27">
        <v>0</v>
      </c>
      <c r="G119" s="27">
        <v>55</v>
      </c>
      <c r="H119" s="27">
        <v>46</v>
      </c>
      <c r="I119" s="27">
        <v>0</v>
      </c>
      <c r="J119" s="27">
        <v>0</v>
      </c>
      <c r="K119" s="27">
        <v>0</v>
      </c>
      <c r="L119" s="27">
        <v>0</v>
      </c>
      <c r="M119" s="27">
        <v>1073.01587301587</v>
      </c>
      <c r="N119" s="27">
        <v>0</v>
      </c>
      <c r="O119" s="27">
        <v>0</v>
      </c>
      <c r="Q119" s="27">
        <v>0</v>
      </c>
      <c r="R119" s="27">
        <v>0</v>
      </c>
      <c r="S119" s="27">
        <v>350</v>
      </c>
      <c r="T119" s="27">
        <v>0</v>
      </c>
      <c r="U119" s="27">
        <v>20</v>
      </c>
      <c r="W119" s="27">
        <v>0</v>
      </c>
      <c r="X119" s="27">
        <v>496</v>
      </c>
      <c r="Y119" s="27">
        <v>0</v>
      </c>
      <c r="Z119" s="27">
        <v>0</v>
      </c>
      <c r="AA119" s="27">
        <v>40</v>
      </c>
      <c r="AB119" s="27">
        <v>0</v>
      </c>
      <c r="AC119" s="27">
        <v>0</v>
      </c>
      <c r="AD119" s="27">
        <v>0</v>
      </c>
      <c r="AE119" s="27">
        <v>320</v>
      </c>
      <c r="AF119" s="27">
        <v>200</v>
      </c>
      <c r="AG119" s="27">
        <v>0</v>
      </c>
      <c r="AH119" s="27">
        <v>0</v>
      </c>
      <c r="AI119" s="27">
        <v>200</v>
      </c>
      <c r="AJ119" s="27">
        <v>0</v>
      </c>
      <c r="AK119" s="27">
        <v>276</v>
      </c>
      <c r="AL119" s="27">
        <v>0</v>
      </c>
      <c r="AM119" s="27">
        <v>0</v>
      </c>
      <c r="AO119" s="40">
        <f t="shared" si="3"/>
        <v>3800.01587301587</v>
      </c>
    </row>
    <row r="120" ht="14.25" spans="1:41">
      <c r="A120" s="32">
        <v>118</v>
      </c>
      <c r="B120" s="45" t="s">
        <v>61</v>
      </c>
      <c r="C120" s="34">
        <v>0</v>
      </c>
      <c r="D120" s="27">
        <v>1380</v>
      </c>
      <c r="E120" s="27">
        <v>0</v>
      </c>
      <c r="F120" s="27">
        <v>0</v>
      </c>
      <c r="G120" s="27">
        <v>0</v>
      </c>
      <c r="H120" s="27">
        <v>28</v>
      </c>
      <c r="I120" s="27">
        <v>0</v>
      </c>
      <c r="J120" s="27">
        <v>0</v>
      </c>
      <c r="K120" s="27">
        <v>0</v>
      </c>
      <c r="L120" s="27">
        <v>0</v>
      </c>
      <c r="M120" s="27">
        <v>1341.26984126984</v>
      </c>
      <c r="N120" s="27">
        <v>0</v>
      </c>
      <c r="O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W120" s="27">
        <v>0</v>
      </c>
      <c r="X120" s="27">
        <v>620</v>
      </c>
      <c r="Y120" s="27">
        <v>0</v>
      </c>
      <c r="Z120" s="27">
        <v>0</v>
      </c>
      <c r="AA120" s="27">
        <v>315</v>
      </c>
      <c r="AB120" s="27">
        <v>0</v>
      </c>
      <c r="AC120" s="27">
        <v>0</v>
      </c>
      <c r="AD120" s="27">
        <v>0</v>
      </c>
      <c r="AE120" s="27">
        <v>0</v>
      </c>
      <c r="AF120" s="27">
        <v>200</v>
      </c>
      <c r="AG120" s="27">
        <v>0</v>
      </c>
      <c r="AH120" s="27">
        <v>0</v>
      </c>
      <c r="AI120" s="27">
        <v>150</v>
      </c>
      <c r="AJ120" s="27">
        <v>0</v>
      </c>
      <c r="AK120" s="27">
        <v>0</v>
      </c>
      <c r="AL120" s="27">
        <v>0</v>
      </c>
      <c r="AM120" s="27">
        <v>900</v>
      </c>
      <c r="AO120" s="40">
        <f t="shared" si="3"/>
        <v>3684.26984126984</v>
      </c>
    </row>
    <row r="121" ht="14.25" spans="1:41">
      <c r="A121" s="32">
        <v>119</v>
      </c>
      <c r="B121" s="45" t="s">
        <v>57</v>
      </c>
      <c r="C121" s="34">
        <v>0</v>
      </c>
      <c r="D121" s="27">
        <v>1350</v>
      </c>
      <c r="E121" s="27">
        <v>0</v>
      </c>
      <c r="F121" s="27">
        <v>0</v>
      </c>
      <c r="G121" s="27">
        <v>40</v>
      </c>
      <c r="H121" s="27">
        <v>25</v>
      </c>
      <c r="I121" s="27">
        <v>0</v>
      </c>
      <c r="J121" s="27">
        <v>0</v>
      </c>
      <c r="K121" s="27">
        <v>0</v>
      </c>
      <c r="L121" s="27">
        <v>0</v>
      </c>
      <c r="M121" s="27">
        <v>1073.01587301587</v>
      </c>
      <c r="N121" s="27">
        <v>0</v>
      </c>
      <c r="O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W121" s="27">
        <v>0</v>
      </c>
      <c r="X121" s="27">
        <v>600</v>
      </c>
      <c r="Y121" s="27">
        <v>0</v>
      </c>
      <c r="Z121" s="27">
        <v>0</v>
      </c>
      <c r="AA121" s="27">
        <v>200</v>
      </c>
      <c r="AB121" s="27">
        <v>0</v>
      </c>
      <c r="AC121" s="27">
        <v>0</v>
      </c>
      <c r="AD121" s="27">
        <v>0</v>
      </c>
      <c r="AE121" s="27">
        <v>0</v>
      </c>
      <c r="AF121" s="27">
        <v>200</v>
      </c>
      <c r="AG121" s="27">
        <v>0</v>
      </c>
      <c r="AH121" s="27">
        <v>0</v>
      </c>
      <c r="AI121" s="27">
        <v>150</v>
      </c>
      <c r="AJ121" s="27">
        <v>0</v>
      </c>
      <c r="AK121" s="27">
        <v>0</v>
      </c>
      <c r="AL121" s="27">
        <v>0</v>
      </c>
      <c r="AM121" s="27">
        <v>540</v>
      </c>
      <c r="AO121" s="40">
        <f t="shared" si="3"/>
        <v>3288.01587301587</v>
      </c>
    </row>
    <row r="122" ht="14.25" spans="1:41">
      <c r="A122" s="32">
        <v>120</v>
      </c>
      <c r="B122" s="45" t="s">
        <v>81</v>
      </c>
      <c r="C122" s="34">
        <v>0</v>
      </c>
      <c r="D122" s="27">
        <v>1480</v>
      </c>
      <c r="E122" s="27">
        <v>0</v>
      </c>
      <c r="F122" s="27">
        <v>0</v>
      </c>
      <c r="G122" s="27">
        <v>85</v>
      </c>
      <c r="H122" s="27">
        <v>26</v>
      </c>
      <c r="I122" s="27">
        <v>0</v>
      </c>
      <c r="J122" s="27">
        <v>0</v>
      </c>
      <c r="K122" s="27">
        <v>0</v>
      </c>
      <c r="L122" s="27">
        <v>0</v>
      </c>
      <c r="M122" s="27">
        <v>1264.62585034014</v>
      </c>
      <c r="N122" s="27">
        <v>0</v>
      </c>
      <c r="O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W122" s="27">
        <v>0</v>
      </c>
      <c r="X122" s="27">
        <v>982</v>
      </c>
      <c r="Y122" s="27">
        <v>0</v>
      </c>
      <c r="Z122" s="27">
        <v>0</v>
      </c>
      <c r="AA122" s="27">
        <v>70</v>
      </c>
      <c r="AB122" s="27">
        <v>0</v>
      </c>
      <c r="AC122" s="27">
        <v>0</v>
      </c>
      <c r="AD122" s="27">
        <v>0</v>
      </c>
      <c r="AE122" s="27">
        <v>0</v>
      </c>
      <c r="AF122" s="27">
        <v>200</v>
      </c>
      <c r="AG122" s="27">
        <v>0</v>
      </c>
      <c r="AH122" s="27">
        <v>0</v>
      </c>
      <c r="AI122" s="27">
        <v>150</v>
      </c>
      <c r="AJ122" s="27">
        <v>0</v>
      </c>
      <c r="AK122" s="27">
        <v>0</v>
      </c>
      <c r="AL122" s="27">
        <v>0</v>
      </c>
      <c r="AM122" s="27">
        <v>180</v>
      </c>
      <c r="AO122" s="40">
        <f t="shared" si="3"/>
        <v>3907.62585034014</v>
      </c>
    </row>
    <row r="123" ht="14.25" spans="1:41">
      <c r="A123" s="32">
        <v>121</v>
      </c>
      <c r="B123" s="45" t="s">
        <v>90</v>
      </c>
      <c r="C123" s="34">
        <v>0</v>
      </c>
      <c r="D123" s="27">
        <v>1365</v>
      </c>
      <c r="E123" s="27">
        <v>110</v>
      </c>
      <c r="F123" s="27">
        <v>0</v>
      </c>
      <c r="G123" s="27">
        <v>60</v>
      </c>
      <c r="H123" s="27">
        <v>18</v>
      </c>
      <c r="I123" s="27">
        <v>0</v>
      </c>
      <c r="J123" s="27">
        <v>0</v>
      </c>
      <c r="K123" s="27">
        <v>0</v>
      </c>
      <c r="L123" s="27">
        <v>0</v>
      </c>
      <c r="M123" s="27">
        <v>1609.52380952381</v>
      </c>
      <c r="N123" s="27">
        <v>0</v>
      </c>
      <c r="O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W123" s="27">
        <v>0</v>
      </c>
      <c r="X123" s="27">
        <v>2080</v>
      </c>
      <c r="Y123" s="27">
        <v>0</v>
      </c>
      <c r="Z123" s="27">
        <v>0</v>
      </c>
      <c r="AA123" s="27">
        <v>200</v>
      </c>
      <c r="AB123" s="27">
        <v>0</v>
      </c>
      <c r="AC123" s="27">
        <v>0</v>
      </c>
      <c r="AD123" s="27">
        <v>0</v>
      </c>
      <c r="AE123" s="27">
        <v>0</v>
      </c>
      <c r="AF123" s="27">
        <v>200</v>
      </c>
      <c r="AG123" s="27">
        <v>0</v>
      </c>
      <c r="AH123" s="27">
        <v>0</v>
      </c>
      <c r="AI123" s="27">
        <v>150</v>
      </c>
      <c r="AJ123" s="27">
        <v>0</v>
      </c>
      <c r="AK123" s="27">
        <v>0</v>
      </c>
      <c r="AL123" s="27">
        <v>0</v>
      </c>
      <c r="AM123" s="27">
        <v>360</v>
      </c>
      <c r="AO123" s="40">
        <f t="shared" si="3"/>
        <v>5442.52380952381</v>
      </c>
    </row>
    <row r="124" ht="14.25" spans="1:41">
      <c r="A124" s="32">
        <v>122</v>
      </c>
      <c r="B124" s="46" t="s">
        <v>158</v>
      </c>
      <c r="C124" s="34">
        <v>0</v>
      </c>
      <c r="D124" s="27">
        <v>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O124" s="40">
        <f t="shared" si="3"/>
        <v>0</v>
      </c>
    </row>
    <row r="125" ht="14.25" spans="1:41">
      <c r="A125" s="32">
        <v>123</v>
      </c>
      <c r="B125" s="45" t="s">
        <v>80</v>
      </c>
      <c r="C125" s="34">
        <v>0</v>
      </c>
      <c r="D125" s="27">
        <v>1565</v>
      </c>
      <c r="E125" s="27">
        <v>0</v>
      </c>
      <c r="F125" s="27">
        <v>0</v>
      </c>
      <c r="G125" s="27">
        <v>60</v>
      </c>
      <c r="H125" s="27">
        <v>29</v>
      </c>
      <c r="I125" s="27">
        <v>0</v>
      </c>
      <c r="J125" s="27">
        <v>0</v>
      </c>
      <c r="K125" s="27">
        <v>0</v>
      </c>
      <c r="L125" s="27">
        <v>0</v>
      </c>
      <c r="M125" s="27">
        <v>1609.52380952381</v>
      </c>
      <c r="N125" s="27">
        <v>0</v>
      </c>
      <c r="O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W125" s="27">
        <v>0</v>
      </c>
      <c r="X125" s="27">
        <v>1262</v>
      </c>
      <c r="Y125" s="27">
        <v>0</v>
      </c>
      <c r="Z125" s="27">
        <v>0</v>
      </c>
      <c r="AA125" s="27">
        <v>100</v>
      </c>
      <c r="AB125" s="27">
        <v>0</v>
      </c>
      <c r="AC125" s="27">
        <v>0</v>
      </c>
      <c r="AD125" s="27">
        <v>0</v>
      </c>
      <c r="AE125" s="27">
        <v>0</v>
      </c>
      <c r="AF125" s="27">
        <v>200</v>
      </c>
      <c r="AG125" s="27">
        <v>0</v>
      </c>
      <c r="AH125" s="27">
        <v>0</v>
      </c>
      <c r="AI125" s="27">
        <v>300</v>
      </c>
      <c r="AJ125" s="27">
        <v>0</v>
      </c>
      <c r="AK125" s="27">
        <v>438</v>
      </c>
      <c r="AL125" s="27">
        <v>0</v>
      </c>
      <c r="AM125" s="27">
        <v>360</v>
      </c>
      <c r="AO125" s="40">
        <f t="shared" si="3"/>
        <v>4625.52380952381</v>
      </c>
    </row>
    <row r="126" ht="14.25" spans="1:41">
      <c r="A126" s="32">
        <v>124</v>
      </c>
      <c r="B126" s="45" t="s">
        <v>11</v>
      </c>
      <c r="C126" s="34">
        <v>60</v>
      </c>
      <c r="D126" s="27">
        <v>900</v>
      </c>
      <c r="E126" s="27">
        <v>110</v>
      </c>
      <c r="F126" s="27">
        <v>0</v>
      </c>
      <c r="G126" s="27">
        <v>15</v>
      </c>
      <c r="H126" s="27">
        <v>45</v>
      </c>
      <c r="I126" s="27">
        <v>120</v>
      </c>
      <c r="J126" s="27">
        <v>37</v>
      </c>
      <c r="K126" s="27">
        <v>350</v>
      </c>
      <c r="L126" s="27">
        <v>0</v>
      </c>
      <c r="M126" s="27">
        <v>1609.52380952381</v>
      </c>
      <c r="N126" s="27">
        <v>2600</v>
      </c>
      <c r="O126" s="27">
        <v>50</v>
      </c>
      <c r="Q126" s="27">
        <v>0</v>
      </c>
      <c r="R126" s="27">
        <v>1332.0311636363</v>
      </c>
      <c r="S126" s="27">
        <v>0</v>
      </c>
      <c r="T126" s="27">
        <v>0</v>
      </c>
      <c r="U126" s="27">
        <v>0</v>
      </c>
      <c r="W126" s="27">
        <v>0</v>
      </c>
      <c r="X126" s="27">
        <v>2473.6</v>
      </c>
      <c r="Y126" s="27">
        <v>2238</v>
      </c>
      <c r="Z126" s="27">
        <v>0</v>
      </c>
      <c r="AA126" s="27">
        <v>0</v>
      </c>
      <c r="AB126" s="27">
        <v>350</v>
      </c>
      <c r="AC126" s="27">
        <v>700</v>
      </c>
      <c r="AD126" s="27">
        <v>0</v>
      </c>
      <c r="AE126" s="27">
        <v>1200</v>
      </c>
      <c r="AF126" s="27">
        <v>500</v>
      </c>
      <c r="AG126" s="27">
        <v>0</v>
      </c>
      <c r="AH126" s="27">
        <v>0</v>
      </c>
      <c r="AI126" s="27">
        <v>0</v>
      </c>
      <c r="AJ126" s="27">
        <v>540</v>
      </c>
      <c r="AK126" s="27">
        <v>0</v>
      </c>
      <c r="AL126" s="27">
        <v>0</v>
      </c>
      <c r="AM126" s="27">
        <v>0</v>
      </c>
      <c r="AO126" s="40">
        <f t="shared" si="3"/>
        <v>14190.1549731601</v>
      </c>
    </row>
    <row r="127" ht="14.25" spans="1:41">
      <c r="A127" s="32">
        <v>125</v>
      </c>
      <c r="B127" s="47" t="s">
        <v>159</v>
      </c>
      <c r="C127" s="34">
        <v>0</v>
      </c>
      <c r="D127" s="27">
        <v>0</v>
      </c>
      <c r="E127" s="27">
        <v>0</v>
      </c>
      <c r="F127" s="27">
        <v>0</v>
      </c>
      <c r="G127" s="27">
        <v>0</v>
      </c>
      <c r="H127" s="27">
        <v>0</v>
      </c>
      <c r="I127" s="27">
        <v>90</v>
      </c>
      <c r="J127" s="27">
        <v>39</v>
      </c>
      <c r="K127" s="27">
        <v>350</v>
      </c>
      <c r="L127" s="27">
        <v>0</v>
      </c>
      <c r="M127" s="27">
        <v>0</v>
      </c>
      <c r="N127" s="27">
        <v>2600</v>
      </c>
      <c r="O127" s="27">
        <v>50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W127" s="27">
        <v>40</v>
      </c>
      <c r="X127" s="27">
        <v>0</v>
      </c>
      <c r="Y127" s="27">
        <v>2238</v>
      </c>
      <c r="Z127" s="27">
        <v>0</v>
      </c>
      <c r="AA127" s="27">
        <v>0</v>
      </c>
      <c r="AB127" s="27">
        <v>350</v>
      </c>
      <c r="AC127" s="27">
        <v>700</v>
      </c>
      <c r="AD127" s="27">
        <v>30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O127" s="40">
        <f t="shared" si="3"/>
        <v>6487</v>
      </c>
    </row>
    <row r="128" spans="3:41">
      <c r="C128" s="27">
        <v>1830</v>
      </c>
      <c r="D128" s="27">
        <v>100940</v>
      </c>
      <c r="E128" s="27">
        <v>3470</v>
      </c>
      <c r="F128" s="27">
        <v>300</v>
      </c>
      <c r="G128" s="27">
        <v>2885</v>
      </c>
      <c r="H128" s="27">
        <v>3335</v>
      </c>
      <c r="I128" s="27">
        <v>4315</v>
      </c>
      <c r="J128" s="27">
        <v>2948</v>
      </c>
      <c r="K128" s="27">
        <v>11235</v>
      </c>
      <c r="L128" s="27">
        <v>2200</v>
      </c>
      <c r="M128" s="27">
        <v>116666.524943311</v>
      </c>
      <c r="N128" s="48">
        <v>225139.880952381</v>
      </c>
      <c r="O128" s="27">
        <v>2750</v>
      </c>
      <c r="P128" s="27">
        <v>4500</v>
      </c>
      <c r="Q128" s="27">
        <v>770</v>
      </c>
      <c r="R128" s="27">
        <v>26000</v>
      </c>
      <c r="S128" s="27">
        <v>13750</v>
      </c>
      <c r="T128" s="27">
        <v>13950</v>
      </c>
      <c r="U128" s="27">
        <v>840</v>
      </c>
      <c r="V128" s="27">
        <v>1520</v>
      </c>
      <c r="W128" s="27">
        <v>1360</v>
      </c>
      <c r="X128" s="27">
        <v>95663.4</v>
      </c>
      <c r="Y128" s="27">
        <v>88180</v>
      </c>
      <c r="Z128" s="27">
        <v>1600</v>
      </c>
      <c r="AA128" s="27">
        <v>5645</v>
      </c>
      <c r="AB128" s="27">
        <v>11235</v>
      </c>
      <c r="AC128" s="37">
        <v>26210</v>
      </c>
      <c r="AD128" s="27">
        <v>2010</v>
      </c>
      <c r="AE128" s="27">
        <v>36505</v>
      </c>
      <c r="AF128" s="27">
        <v>28400</v>
      </c>
      <c r="AG128" s="27">
        <v>3730</v>
      </c>
      <c r="AH128" s="27">
        <v>890</v>
      </c>
      <c r="AI128" s="27">
        <v>12600</v>
      </c>
      <c r="AJ128" s="27">
        <v>0</v>
      </c>
      <c r="AK128" s="27">
        <v>0</v>
      </c>
      <c r="AL128" s="27">
        <v>0</v>
      </c>
      <c r="AM128" s="27">
        <v>0</v>
      </c>
      <c r="AO128" s="40">
        <f t="shared" si="3"/>
        <v>807752.805895692</v>
      </c>
    </row>
    <row r="129" s="26" customFormat="1" spans="3:41">
      <c r="C129" s="26">
        <v>1830</v>
      </c>
      <c r="D129" s="26">
        <v>100940</v>
      </c>
      <c r="E129" s="26">
        <v>3470</v>
      </c>
      <c r="F129" s="26">
        <v>300</v>
      </c>
      <c r="G129" s="26">
        <v>2885</v>
      </c>
      <c r="H129" s="26">
        <v>3335</v>
      </c>
      <c r="I129" s="26">
        <v>4315</v>
      </c>
      <c r="J129" s="26">
        <v>2948</v>
      </c>
      <c r="K129" s="26">
        <v>11235</v>
      </c>
      <c r="L129" s="26">
        <v>2200</v>
      </c>
      <c r="M129" s="26">
        <v>116666.524943311</v>
      </c>
      <c r="N129" s="50">
        <v>225139.880952381</v>
      </c>
      <c r="O129" s="26">
        <v>2750</v>
      </c>
      <c r="P129" s="26">
        <v>4500</v>
      </c>
      <c r="Q129" s="26">
        <v>770</v>
      </c>
      <c r="R129" s="26">
        <v>26000</v>
      </c>
      <c r="S129" s="26">
        <v>13750</v>
      </c>
      <c r="T129" s="26">
        <v>13950</v>
      </c>
      <c r="U129" s="26">
        <v>840</v>
      </c>
      <c r="V129" s="26">
        <v>1520</v>
      </c>
      <c r="W129" s="26">
        <v>1360</v>
      </c>
      <c r="X129" s="26">
        <v>91883.4</v>
      </c>
      <c r="Y129" s="26">
        <v>88180</v>
      </c>
      <c r="Z129" s="26">
        <v>1600</v>
      </c>
      <c r="AA129" s="26">
        <v>5645</v>
      </c>
      <c r="AB129" s="26">
        <v>11235</v>
      </c>
      <c r="AC129" s="51">
        <v>26210</v>
      </c>
      <c r="AD129" s="26">
        <v>2010</v>
      </c>
      <c r="AE129" s="26">
        <v>36505</v>
      </c>
      <c r="AF129" s="26">
        <v>28400</v>
      </c>
      <c r="AG129" s="26">
        <v>3730</v>
      </c>
      <c r="AH129" s="26">
        <v>890</v>
      </c>
      <c r="AI129" s="26">
        <v>12600</v>
      </c>
      <c r="AJ129" s="27">
        <v>0</v>
      </c>
      <c r="AK129" s="27">
        <v>0</v>
      </c>
      <c r="AL129" s="27">
        <v>0</v>
      </c>
      <c r="AM129" s="27">
        <v>0</v>
      </c>
      <c r="AO129" s="26">
        <v>795092.805895692</v>
      </c>
    </row>
    <row r="130" spans="35:39"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</row>
    <row r="131" spans="1:39">
      <c r="A131" s="27">
        <v>126</v>
      </c>
      <c r="B131" s="47" t="s">
        <v>262</v>
      </c>
      <c r="V131" s="27">
        <v>360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</row>
    <row r="132" spans="1:39">
      <c r="A132" s="27">
        <v>127</v>
      </c>
      <c r="B132" s="47" t="s">
        <v>265</v>
      </c>
      <c r="W132" s="27">
        <v>80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</row>
    <row r="133" spans="1:39">
      <c r="A133" s="27">
        <v>128</v>
      </c>
      <c r="B133" s="47" t="s">
        <v>599</v>
      </c>
      <c r="AI133" s="27">
        <v>150</v>
      </c>
      <c r="AJ133" s="27">
        <v>0</v>
      </c>
      <c r="AK133" s="27">
        <v>132</v>
      </c>
      <c r="AL133" s="27">
        <v>0</v>
      </c>
      <c r="AM133" s="27">
        <v>0</v>
      </c>
    </row>
    <row r="134" spans="1:39">
      <c r="A134" s="27">
        <v>129</v>
      </c>
      <c r="B134" s="47" t="s">
        <v>598</v>
      </c>
      <c r="AI134" s="27">
        <v>150</v>
      </c>
      <c r="AJ134" s="27">
        <v>0</v>
      </c>
      <c r="AK134" s="27">
        <v>0</v>
      </c>
      <c r="AL134" s="27">
        <v>0</v>
      </c>
      <c r="AM134" s="27">
        <v>0</v>
      </c>
    </row>
    <row r="135" spans="1:39">
      <c r="A135" s="27">
        <v>130</v>
      </c>
      <c r="B135" s="47" t="s">
        <v>594</v>
      </c>
      <c r="AI135" s="27">
        <v>150</v>
      </c>
      <c r="AJ135" s="27">
        <v>0</v>
      </c>
      <c r="AK135" s="27">
        <v>216</v>
      </c>
      <c r="AL135" s="27">
        <v>0</v>
      </c>
      <c r="AM135" s="27">
        <v>0</v>
      </c>
    </row>
    <row r="136" spans="1:39">
      <c r="A136" s="27">
        <v>131</v>
      </c>
      <c r="B136" s="49" t="s">
        <v>595</v>
      </c>
      <c r="AI136" s="27">
        <v>150</v>
      </c>
      <c r="AJ136" s="27">
        <v>0</v>
      </c>
      <c r="AK136" s="27">
        <v>0</v>
      </c>
      <c r="AL136" s="27">
        <v>0</v>
      </c>
      <c r="AM136" s="27">
        <v>0</v>
      </c>
    </row>
    <row r="137" spans="1:39">
      <c r="A137" s="27">
        <v>132</v>
      </c>
      <c r="B137" s="49" t="s">
        <v>596</v>
      </c>
      <c r="AI137" s="27">
        <v>150</v>
      </c>
      <c r="AJ137" s="27">
        <v>0</v>
      </c>
      <c r="AK137" s="27">
        <v>432</v>
      </c>
      <c r="AL137" s="27">
        <v>0</v>
      </c>
      <c r="AM137" s="27">
        <v>0</v>
      </c>
    </row>
    <row r="138" spans="1:39">
      <c r="A138" s="27">
        <v>133</v>
      </c>
      <c r="B138" s="49" t="s">
        <v>597</v>
      </c>
      <c r="AI138" s="27">
        <v>150</v>
      </c>
      <c r="AJ138" s="27">
        <v>0</v>
      </c>
      <c r="AK138" s="27">
        <v>0</v>
      </c>
      <c r="AL138" s="27">
        <v>0</v>
      </c>
      <c r="AM138" s="27">
        <v>0</v>
      </c>
    </row>
    <row r="139" spans="1:39">
      <c r="A139" s="27">
        <v>134</v>
      </c>
      <c r="B139" s="47" t="s">
        <v>637</v>
      </c>
      <c r="AI139" s="27">
        <v>13500</v>
      </c>
      <c r="AJ139" s="27">
        <v>0</v>
      </c>
      <c r="AK139" s="27">
        <v>264</v>
      </c>
      <c r="AL139" s="27">
        <v>0</v>
      </c>
      <c r="AM139" s="27">
        <v>0</v>
      </c>
    </row>
    <row r="140" spans="1:39">
      <c r="A140" s="27">
        <v>135</v>
      </c>
      <c r="B140" s="47" t="s">
        <v>638</v>
      </c>
      <c r="AJ140" s="27">
        <v>324</v>
      </c>
      <c r="AK140" s="27">
        <v>0</v>
      </c>
      <c r="AL140" s="27">
        <v>0</v>
      </c>
      <c r="AM140" s="27">
        <v>0</v>
      </c>
    </row>
    <row r="141" spans="1:39">
      <c r="A141" s="27">
        <v>136</v>
      </c>
      <c r="B141" s="47" t="s">
        <v>639</v>
      </c>
      <c r="AJ141" s="27">
        <v>0</v>
      </c>
      <c r="AK141" s="27">
        <v>0</v>
      </c>
      <c r="AL141" s="27">
        <v>0</v>
      </c>
      <c r="AM141" s="27">
        <v>0</v>
      </c>
    </row>
    <row r="142" spans="1:39">
      <c r="A142" s="27">
        <v>137</v>
      </c>
      <c r="B142" s="47" t="s">
        <v>640</v>
      </c>
      <c r="N142" s="27">
        <v>360</v>
      </c>
      <c r="AJ142" s="27">
        <v>108</v>
      </c>
      <c r="AK142" s="27">
        <v>0</v>
      </c>
      <c r="AL142" s="27">
        <v>0</v>
      </c>
      <c r="AM142" s="27">
        <v>0</v>
      </c>
    </row>
    <row r="143" spans="1:39">
      <c r="A143" s="27">
        <v>138</v>
      </c>
      <c r="B143" s="3" t="s">
        <v>641</v>
      </c>
      <c r="N143" s="27">
        <v>1390</v>
      </c>
      <c r="AJ143" s="27">
        <v>0</v>
      </c>
      <c r="AL143" s="27">
        <v>270</v>
      </c>
      <c r="AM143" s="27">
        <v>0</v>
      </c>
    </row>
    <row r="144" spans="2:2">
      <c r="B144"/>
    </row>
    <row r="145" spans="2:2">
      <c r="B145"/>
    </row>
    <row r="146" spans="14:39">
      <c r="N146" s="27">
        <v>450</v>
      </c>
      <c r="AJ146" s="27">
        <v>7560</v>
      </c>
      <c r="AK146" s="27">
        <v>10254</v>
      </c>
      <c r="AL146" s="27">
        <v>9816</v>
      </c>
      <c r="AM146" s="27">
        <v>16668</v>
      </c>
    </row>
    <row r="147" spans="14:39">
      <c r="N147" s="27">
        <v>2200</v>
      </c>
      <c r="AJ147" s="27">
        <v>7560</v>
      </c>
      <c r="AK147" s="52">
        <v>10254</v>
      </c>
      <c r="AL147" s="27">
        <v>9816</v>
      </c>
      <c r="AM147" s="52">
        <v>16668</v>
      </c>
    </row>
    <row r="149" ht="27" spans="1:41">
      <c r="A149" s="28" t="s">
        <v>2</v>
      </c>
      <c r="B149" s="29" t="s">
        <v>3</v>
      </c>
      <c r="C149" s="30" t="s">
        <v>602</v>
      </c>
      <c r="D149" s="31" t="s">
        <v>603</v>
      </c>
      <c r="E149" s="31" t="s">
        <v>604</v>
      </c>
      <c r="F149" s="31" t="s">
        <v>605</v>
      </c>
      <c r="G149" s="31" t="s">
        <v>606</v>
      </c>
      <c r="H149" s="31" t="s">
        <v>607</v>
      </c>
      <c r="I149" s="31" t="s">
        <v>608</v>
      </c>
      <c r="J149" s="27" t="s">
        <v>609</v>
      </c>
      <c r="K149" s="31" t="s">
        <v>362</v>
      </c>
      <c r="L149" s="36" t="s">
        <v>610</v>
      </c>
      <c r="M149" s="27" t="s">
        <v>611</v>
      </c>
      <c r="N149" s="37" t="s">
        <v>612</v>
      </c>
      <c r="O149" s="38" t="s">
        <v>613</v>
      </c>
      <c r="P149" s="31" t="s">
        <v>614</v>
      </c>
      <c r="Q149" s="38" t="s">
        <v>615</v>
      </c>
      <c r="R149" s="31" t="s">
        <v>616</v>
      </c>
      <c r="S149" s="38" t="s">
        <v>617</v>
      </c>
      <c r="T149" s="38" t="s">
        <v>617</v>
      </c>
      <c r="U149" s="38" t="s">
        <v>618</v>
      </c>
      <c r="V149" s="38" t="s">
        <v>619</v>
      </c>
      <c r="W149" s="38" t="s">
        <v>620</v>
      </c>
      <c r="X149" s="39" t="s">
        <v>621</v>
      </c>
      <c r="Y149" s="39" t="s">
        <v>622</v>
      </c>
      <c r="Z149" s="27" t="s">
        <v>623</v>
      </c>
      <c r="AA149" s="39" t="s">
        <v>624</v>
      </c>
      <c r="AB149" s="39" t="s">
        <v>625</v>
      </c>
      <c r="AC149" s="39" t="s">
        <v>626</v>
      </c>
      <c r="AD149" s="27" t="s">
        <v>627</v>
      </c>
      <c r="AE149" s="38" t="s">
        <v>628</v>
      </c>
      <c r="AF149" s="38" t="s">
        <v>629</v>
      </c>
      <c r="AG149" s="38" t="s">
        <v>630</v>
      </c>
      <c r="AH149" s="38" t="s">
        <v>631</v>
      </c>
      <c r="AI149" s="38" t="s">
        <v>632</v>
      </c>
      <c r="AJ149" s="38" t="s">
        <v>633</v>
      </c>
      <c r="AK149" s="38" t="s">
        <v>634</v>
      </c>
      <c r="AL149" s="38" t="s">
        <v>635</v>
      </c>
      <c r="AM149" s="38" t="s">
        <v>636</v>
      </c>
      <c r="AN149" s="38"/>
      <c r="AO149" s="26" t="s">
        <v>39</v>
      </c>
    </row>
    <row r="150" spans="3:42">
      <c r="C150" s="27">
        <v>1830</v>
      </c>
      <c r="D150" s="27">
        <v>100940</v>
      </c>
      <c r="E150" s="27">
        <v>3470</v>
      </c>
      <c r="F150" s="27">
        <v>300</v>
      </c>
      <c r="G150" s="27">
        <v>2885</v>
      </c>
      <c r="H150" s="27">
        <v>3335</v>
      </c>
      <c r="I150" s="27">
        <v>4315</v>
      </c>
      <c r="J150" s="27">
        <v>2948</v>
      </c>
      <c r="K150" s="27">
        <v>11235</v>
      </c>
      <c r="L150" s="27">
        <v>2200</v>
      </c>
      <c r="M150" s="27">
        <v>116666.524943311</v>
      </c>
      <c r="N150" s="27">
        <v>225139.880952381</v>
      </c>
      <c r="O150" s="27">
        <v>2750</v>
      </c>
      <c r="P150" s="27">
        <v>4500</v>
      </c>
      <c r="Q150" s="27">
        <v>770</v>
      </c>
      <c r="R150" s="27">
        <v>26000</v>
      </c>
      <c r="S150" s="27">
        <v>13750</v>
      </c>
      <c r="T150" s="27">
        <v>13950</v>
      </c>
      <c r="U150" s="27">
        <v>840</v>
      </c>
      <c r="V150" s="27">
        <v>1520</v>
      </c>
      <c r="W150" s="27">
        <v>1360</v>
      </c>
      <c r="X150" s="27">
        <v>95663.4</v>
      </c>
      <c r="Y150" s="27">
        <v>88180</v>
      </c>
      <c r="Z150" s="27">
        <v>1600</v>
      </c>
      <c r="AA150" s="27">
        <v>5645</v>
      </c>
      <c r="AB150" s="27">
        <v>11235</v>
      </c>
      <c r="AC150" s="27">
        <v>26210</v>
      </c>
      <c r="AD150" s="27">
        <v>2010</v>
      </c>
      <c r="AE150" s="27">
        <v>36505</v>
      </c>
      <c r="AF150" s="27">
        <v>28400</v>
      </c>
      <c r="AG150" s="27">
        <v>3730</v>
      </c>
      <c r="AH150" s="27">
        <v>890</v>
      </c>
      <c r="AI150" s="27">
        <v>12600</v>
      </c>
      <c r="AJ150" s="27">
        <v>7560</v>
      </c>
      <c r="AK150" s="27">
        <v>10254</v>
      </c>
      <c r="AL150" s="27">
        <v>9816</v>
      </c>
      <c r="AM150" s="27">
        <v>16668</v>
      </c>
      <c r="AN150" s="27">
        <f>SUM(C150:AM150)</f>
        <v>897670.805895692</v>
      </c>
      <c r="AO150" s="26">
        <v>807752.805895692</v>
      </c>
      <c r="AP150" s="27">
        <f>AN150-AO150</f>
        <v>89918.0000000001</v>
      </c>
    </row>
    <row r="151" spans="3:42">
      <c r="C151" s="27">
        <v>1830</v>
      </c>
      <c r="D151" s="27">
        <v>100940</v>
      </c>
      <c r="E151" s="27">
        <v>3470</v>
      </c>
      <c r="F151" s="27">
        <v>300</v>
      </c>
      <c r="G151" s="27">
        <v>2885</v>
      </c>
      <c r="H151" s="27">
        <v>3335</v>
      </c>
      <c r="I151" s="27">
        <v>4315</v>
      </c>
      <c r="J151" s="27">
        <v>2948</v>
      </c>
      <c r="K151" s="27">
        <v>11235</v>
      </c>
      <c r="L151" s="27">
        <v>2200</v>
      </c>
      <c r="M151" s="27">
        <v>116666.524943311</v>
      </c>
      <c r="N151" s="27">
        <v>225139.880952381</v>
      </c>
      <c r="O151" s="27">
        <v>2750</v>
      </c>
      <c r="P151" s="27">
        <v>4500</v>
      </c>
      <c r="Q151" s="27">
        <v>770</v>
      </c>
      <c r="R151" s="27">
        <v>26000</v>
      </c>
      <c r="S151" s="27">
        <v>13750</v>
      </c>
      <c r="T151" s="27">
        <v>13950</v>
      </c>
      <c r="U151" s="27">
        <v>840</v>
      </c>
      <c r="V151" s="27">
        <v>1520</v>
      </c>
      <c r="W151" s="27">
        <v>1360</v>
      </c>
      <c r="X151" s="27">
        <v>91883.4</v>
      </c>
      <c r="Y151" s="27">
        <v>88180</v>
      </c>
      <c r="Z151" s="27">
        <v>1600</v>
      </c>
      <c r="AA151" s="27">
        <v>5645</v>
      </c>
      <c r="AB151" s="27">
        <v>11235</v>
      </c>
      <c r="AC151" s="27">
        <v>26210</v>
      </c>
      <c r="AD151" s="27">
        <v>2010</v>
      </c>
      <c r="AE151" s="27">
        <v>36505</v>
      </c>
      <c r="AF151" s="27">
        <v>28400</v>
      </c>
      <c r="AG151" s="27">
        <v>3730</v>
      </c>
      <c r="AH151" s="27">
        <v>890</v>
      </c>
      <c r="AI151" s="27">
        <v>12600</v>
      </c>
      <c r="AJ151" s="27">
        <v>7560</v>
      </c>
      <c r="AK151" s="52">
        <v>10254</v>
      </c>
      <c r="AL151" s="27">
        <v>9816</v>
      </c>
      <c r="AM151" s="52">
        <v>16668</v>
      </c>
      <c r="AN151" s="27">
        <f>SUM(C151:AM151)</f>
        <v>893890.805895692</v>
      </c>
      <c r="AO151" s="26">
        <v>795092.805895692</v>
      </c>
      <c r="AP151" s="27">
        <f>AN151-AO151</f>
        <v>98798.0000000001</v>
      </c>
    </row>
  </sheetData>
  <pageMargins left="0.7" right="0.7" top="0.75" bottom="0.75" header="0.3" footer="0.3"/>
  <pageSetup paperSize="9" orientation="portrait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workbookViewId="0">
      <selection activeCell="G16" sqref="G16"/>
    </sheetView>
  </sheetViews>
  <sheetFormatPr defaultColWidth="9" defaultRowHeight="13.5"/>
  <cols>
    <col min="1" max="1" width="5.625" customWidth="1"/>
    <col min="3" max="3" width="5.5" customWidth="1"/>
    <col min="4" max="5" width="9" style="1"/>
    <col min="6" max="6" width="5.25" customWidth="1"/>
    <col min="9" max="9" width="9" style="10"/>
  </cols>
  <sheetData>
    <row r="1" spans="1:8">
      <c r="A1" s="11"/>
      <c r="B1" s="11"/>
      <c r="C1" s="11"/>
      <c r="D1" s="12"/>
      <c r="E1" s="12"/>
      <c r="F1" s="11"/>
      <c r="G1" s="11"/>
      <c r="H1" s="11"/>
    </row>
    <row r="2" spans="1:8">
      <c r="A2" s="11"/>
      <c r="B2" s="11" t="s">
        <v>642</v>
      </c>
      <c r="C2" s="11"/>
      <c r="D2" s="12"/>
      <c r="E2" s="12"/>
      <c r="F2" s="11"/>
      <c r="G2" s="11"/>
      <c r="H2" s="11"/>
    </row>
    <row r="3" spans="1:8">
      <c r="A3" s="13" t="s">
        <v>643</v>
      </c>
      <c r="B3" s="13"/>
      <c r="C3" s="13"/>
      <c r="D3" s="14"/>
      <c r="E3" s="14"/>
      <c r="F3" s="15"/>
      <c r="G3" s="13"/>
      <c r="H3" s="11"/>
    </row>
    <row r="4" spans="1:9">
      <c r="A4" s="16" t="s">
        <v>3</v>
      </c>
      <c r="B4" s="16" t="s">
        <v>644</v>
      </c>
      <c r="C4" s="16" t="s">
        <v>105</v>
      </c>
      <c r="D4" s="14"/>
      <c r="E4" s="14"/>
      <c r="F4" s="15"/>
      <c r="G4" s="17"/>
      <c r="H4" s="15"/>
      <c r="I4" s="25" t="s">
        <v>89</v>
      </c>
    </row>
    <row r="5" spans="1:9">
      <c r="A5" s="16" t="s">
        <v>640</v>
      </c>
      <c r="B5" s="18">
        <v>18</v>
      </c>
      <c r="C5" s="16">
        <v>108</v>
      </c>
      <c r="D5" s="14"/>
      <c r="E5" s="14"/>
      <c r="F5" s="15"/>
      <c r="G5" s="13"/>
      <c r="H5" s="15"/>
      <c r="I5" s="25" t="s">
        <v>69</v>
      </c>
    </row>
    <row r="6" spans="1:9">
      <c r="A6" s="16" t="s">
        <v>101</v>
      </c>
      <c r="B6" s="18">
        <v>36</v>
      </c>
      <c r="C6" s="16">
        <v>216</v>
      </c>
      <c r="D6" s="14"/>
      <c r="E6" s="14"/>
      <c r="F6" s="15"/>
      <c r="G6" s="17"/>
      <c r="H6" s="15"/>
      <c r="I6" s="25" t="s">
        <v>102</v>
      </c>
    </row>
    <row r="7" spans="1:9">
      <c r="A7" s="16" t="s">
        <v>99</v>
      </c>
      <c r="B7" s="18">
        <v>36</v>
      </c>
      <c r="C7" s="16">
        <v>216</v>
      </c>
      <c r="D7" s="14"/>
      <c r="E7" s="14"/>
      <c r="F7" s="15"/>
      <c r="G7" s="13"/>
      <c r="H7" s="15"/>
      <c r="I7" s="25" t="s">
        <v>87</v>
      </c>
    </row>
    <row r="8" spans="1:9">
      <c r="A8" s="16" t="s">
        <v>46</v>
      </c>
      <c r="B8" s="18">
        <v>18</v>
      </c>
      <c r="C8" s="16">
        <v>108</v>
      </c>
      <c r="D8" s="14"/>
      <c r="E8" s="14"/>
      <c r="F8" s="15"/>
      <c r="G8" s="13"/>
      <c r="H8" s="15"/>
      <c r="I8" s="25" t="s">
        <v>645</v>
      </c>
    </row>
    <row r="9" spans="1:9">
      <c r="A9" s="16" t="s">
        <v>107</v>
      </c>
      <c r="B9" s="18">
        <v>36</v>
      </c>
      <c r="C9" s="16">
        <v>216</v>
      </c>
      <c r="D9" s="14"/>
      <c r="E9" s="14"/>
      <c r="F9" s="15"/>
      <c r="G9" s="17"/>
      <c r="H9" s="15"/>
      <c r="I9" s="25" t="s">
        <v>645</v>
      </c>
    </row>
    <row r="10" spans="1:9">
      <c r="A10" s="16" t="s">
        <v>19</v>
      </c>
      <c r="B10" s="18">
        <v>108</v>
      </c>
      <c r="C10" s="16">
        <v>648</v>
      </c>
      <c r="D10" s="14"/>
      <c r="E10" s="14"/>
      <c r="F10" s="15"/>
      <c r="G10" s="13"/>
      <c r="H10" s="15"/>
      <c r="I10" s="25" t="s">
        <v>44</v>
      </c>
    </row>
    <row r="11" spans="1:9">
      <c r="A11" s="16" t="s">
        <v>127</v>
      </c>
      <c r="B11" s="18">
        <v>36</v>
      </c>
      <c r="C11" s="16">
        <v>216</v>
      </c>
      <c r="D11" s="14"/>
      <c r="E11" s="14"/>
      <c r="F11" s="15"/>
      <c r="G11" s="13"/>
      <c r="H11" s="15"/>
      <c r="I11" s="25" t="s">
        <v>64</v>
      </c>
    </row>
    <row r="12" spans="1:9">
      <c r="A12" s="16" t="s">
        <v>102</v>
      </c>
      <c r="B12" s="18">
        <v>72</v>
      </c>
      <c r="C12" s="16">
        <v>432</v>
      </c>
      <c r="D12" s="14"/>
      <c r="E12" s="14"/>
      <c r="F12" s="15"/>
      <c r="G12" s="13"/>
      <c r="H12" s="15"/>
      <c r="I12" s="25" t="s">
        <v>79</v>
      </c>
    </row>
    <row r="13" spans="1:9">
      <c r="A13" s="16" t="s">
        <v>73</v>
      </c>
      <c r="B13" s="18">
        <v>36</v>
      </c>
      <c r="C13" s="16">
        <v>216</v>
      </c>
      <c r="D13" s="14"/>
      <c r="E13" s="14"/>
      <c r="F13" s="15"/>
      <c r="G13" s="19"/>
      <c r="H13" s="15"/>
      <c r="I13" s="25" t="s">
        <v>29</v>
      </c>
    </row>
    <row r="14" spans="1:9">
      <c r="A14" s="16" t="s">
        <v>123</v>
      </c>
      <c r="B14" s="18">
        <v>72</v>
      </c>
      <c r="C14" s="16">
        <v>432</v>
      </c>
      <c r="D14" s="14"/>
      <c r="E14" s="14"/>
      <c r="F14" s="15"/>
      <c r="G14" s="13"/>
      <c r="H14" s="15"/>
      <c r="I14" s="25" t="s">
        <v>645</v>
      </c>
    </row>
    <row r="15" spans="1:9">
      <c r="A15" s="16" t="s">
        <v>11</v>
      </c>
      <c r="B15" s="18">
        <v>90</v>
      </c>
      <c r="C15" s="16">
        <v>540</v>
      </c>
      <c r="D15" s="14"/>
      <c r="E15" s="14"/>
      <c r="F15" s="15"/>
      <c r="G15" s="13"/>
      <c r="H15" s="15"/>
      <c r="I15" s="25" t="s">
        <v>91</v>
      </c>
    </row>
    <row r="16" spans="1:9">
      <c r="A16" s="16" t="s">
        <v>89</v>
      </c>
      <c r="B16" s="18">
        <v>72</v>
      </c>
      <c r="C16" s="16">
        <v>432</v>
      </c>
      <c r="D16" s="14"/>
      <c r="E16" s="14"/>
      <c r="F16" s="15"/>
      <c r="G16" s="13"/>
      <c r="H16" s="15"/>
      <c r="I16" s="25" t="s">
        <v>77</v>
      </c>
    </row>
    <row r="17" spans="1:9">
      <c r="A17" s="16" t="s">
        <v>114</v>
      </c>
      <c r="B17" s="18">
        <v>36</v>
      </c>
      <c r="C17" s="16">
        <v>216</v>
      </c>
      <c r="D17" s="14"/>
      <c r="E17" s="14"/>
      <c r="F17" s="15"/>
      <c r="G17" s="19"/>
      <c r="H17" s="15"/>
      <c r="I17" s="25" t="s">
        <v>23</v>
      </c>
    </row>
    <row r="18" spans="1:9">
      <c r="A18" s="16" t="s">
        <v>95</v>
      </c>
      <c r="B18" s="18">
        <v>54</v>
      </c>
      <c r="C18" s="16">
        <v>324</v>
      </c>
      <c r="D18" s="14"/>
      <c r="E18" s="14"/>
      <c r="F18" s="15"/>
      <c r="G18" s="17"/>
      <c r="H18" s="15"/>
      <c r="I18" s="25" t="s">
        <v>645</v>
      </c>
    </row>
    <row r="19" spans="1:9">
      <c r="A19" s="16" t="s">
        <v>638</v>
      </c>
      <c r="B19" s="18">
        <v>54</v>
      </c>
      <c r="C19" s="16">
        <v>324</v>
      </c>
      <c r="D19" s="14"/>
      <c r="E19" s="14"/>
      <c r="F19" s="15"/>
      <c r="G19" s="17"/>
      <c r="H19" s="15"/>
      <c r="I19" s="25" t="s">
        <v>22</v>
      </c>
    </row>
    <row r="20" spans="1:9">
      <c r="A20" s="16" t="s">
        <v>53</v>
      </c>
      <c r="B20" s="18">
        <v>18</v>
      </c>
      <c r="C20" s="16">
        <v>108</v>
      </c>
      <c r="D20" s="14"/>
      <c r="E20" s="14"/>
      <c r="F20" s="15"/>
      <c r="G20" s="17"/>
      <c r="H20" s="15"/>
      <c r="I20" s="25" t="s">
        <v>20</v>
      </c>
    </row>
    <row r="21" spans="1:9">
      <c r="A21" s="16" t="s">
        <v>75</v>
      </c>
      <c r="B21" s="18">
        <v>72</v>
      </c>
      <c r="C21" s="16">
        <v>432</v>
      </c>
      <c r="D21" s="14"/>
      <c r="E21" s="14"/>
      <c r="F21" s="15"/>
      <c r="G21" s="13"/>
      <c r="H21" s="15"/>
      <c r="I21" s="25" t="s">
        <v>68</v>
      </c>
    </row>
    <row r="22" spans="1:9">
      <c r="A22" s="16" t="s">
        <v>70</v>
      </c>
      <c r="B22" s="18">
        <v>54</v>
      </c>
      <c r="C22" s="16">
        <v>324</v>
      </c>
      <c r="D22" s="14"/>
      <c r="E22" s="14"/>
      <c r="F22" s="15"/>
      <c r="G22" s="13"/>
      <c r="H22" s="15"/>
      <c r="I22" s="25" t="s">
        <v>9</v>
      </c>
    </row>
    <row r="23" spans="1:9">
      <c r="A23" s="16" t="s">
        <v>18</v>
      </c>
      <c r="B23" s="18">
        <v>144</v>
      </c>
      <c r="C23" s="16">
        <v>864</v>
      </c>
      <c r="D23" s="14"/>
      <c r="E23" s="14"/>
      <c r="F23" s="15"/>
      <c r="G23" s="13"/>
      <c r="H23" s="15"/>
      <c r="I23" s="25" t="s">
        <v>78</v>
      </c>
    </row>
    <row r="24" spans="1:9">
      <c r="A24" s="16" t="s">
        <v>22</v>
      </c>
      <c r="B24" s="20">
        <v>90</v>
      </c>
      <c r="C24" s="21">
        <v>540</v>
      </c>
      <c r="D24" s="22"/>
      <c r="E24" s="22"/>
      <c r="F24" s="15"/>
      <c r="G24" s="17"/>
      <c r="H24" s="15"/>
      <c r="I24" s="25" t="s">
        <v>114</v>
      </c>
    </row>
    <row r="25" spans="1:9">
      <c r="A25" s="16" t="s">
        <v>20</v>
      </c>
      <c r="B25" s="20">
        <v>54</v>
      </c>
      <c r="C25" s="21">
        <v>324</v>
      </c>
      <c r="D25" s="22"/>
      <c r="E25" s="22"/>
      <c r="F25" s="15"/>
      <c r="G25" s="17"/>
      <c r="H25" s="15"/>
      <c r="I25" s="25" t="s">
        <v>95</v>
      </c>
    </row>
    <row r="26" spans="1:9">
      <c r="A26" s="16" t="s">
        <v>23</v>
      </c>
      <c r="B26" s="20">
        <v>54</v>
      </c>
      <c r="C26" s="21">
        <v>324</v>
      </c>
      <c r="D26" s="22"/>
      <c r="E26" s="22"/>
      <c r="F26" s="15"/>
      <c r="G26" s="17"/>
      <c r="H26" s="15"/>
      <c r="I26" s="25" t="s">
        <v>101</v>
      </c>
    </row>
    <row r="27" spans="1:9">
      <c r="A27" s="16"/>
      <c r="B27" s="20"/>
      <c r="C27" s="21">
        <v>7560</v>
      </c>
      <c r="D27" s="22"/>
      <c r="E27" s="22"/>
      <c r="F27" s="15"/>
      <c r="G27" s="13"/>
      <c r="H27" s="15"/>
      <c r="I27" s="25" t="s">
        <v>72</v>
      </c>
    </row>
    <row r="28" spans="1:8">
      <c r="A28" s="11"/>
      <c r="B28" s="11"/>
      <c r="C28" s="11"/>
      <c r="D28" s="12"/>
      <c r="E28" s="12"/>
      <c r="F28" s="11"/>
      <c r="G28" s="11"/>
      <c r="H28" s="11"/>
    </row>
    <row r="29" spans="2:7">
      <c r="B29" s="5">
        <f>C27</f>
        <v>7560</v>
      </c>
      <c r="C29" s="5"/>
      <c r="D29" s="23"/>
      <c r="E29" s="23"/>
      <c r="F29" s="23"/>
      <c r="G29" s="23"/>
    </row>
    <row r="31" ht="14.25" spans="1:10">
      <c r="A31" s="24" t="s">
        <v>160</v>
      </c>
      <c r="B31" s="24"/>
      <c r="C31" s="24"/>
      <c r="D31" s="24"/>
      <c r="E31" s="24"/>
      <c r="F31" s="24"/>
      <c r="G31" s="24"/>
      <c r="H31" s="24"/>
      <c r="I31" s="24"/>
      <c r="J31" s="24"/>
    </row>
  </sheetData>
  <sortState ref="F4:I46">
    <sortCondition ref="F4:F46"/>
  </sortState>
  <mergeCells count="1">
    <mergeCell ref="B29:D29"/>
  </mergeCells>
  <conditionalFormatting sqref="B31">
    <cfRule type="duplicateValues" dxfId="0" priority="1" stopIfTrue="1"/>
  </conditionalFormatting>
  <pageMargins left="0.75" right="0.75" top="1" bottom="1" header="0.5" footer="0.5"/>
  <pageSetup paperSize="9" orientation="portrait"/>
  <headerFooter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41"/>
  <sheetViews>
    <sheetView topLeftCell="A4" workbookViewId="0">
      <selection activeCell="J32" sqref="J32"/>
    </sheetView>
  </sheetViews>
  <sheetFormatPr defaultColWidth="9" defaultRowHeight="13.5" outlineLevelCol="7"/>
  <cols>
    <col min="1" max="1" width="9" style="1"/>
    <col min="2" max="2" width="10.375" customWidth="1"/>
    <col min="4" max="4" width="5" customWidth="1"/>
    <col min="6" max="6" width="5.75" customWidth="1"/>
    <col min="8" max="8" width="8.75" customWidth="1"/>
  </cols>
  <sheetData>
    <row r="2" spans="1:1">
      <c r="A2" s="9" t="s">
        <v>646</v>
      </c>
    </row>
    <row r="3" spans="1:8">
      <c r="A3" s="4" t="s">
        <v>193</v>
      </c>
      <c r="B3" s="3" t="s">
        <v>48</v>
      </c>
      <c r="C3" s="3" t="s">
        <v>182</v>
      </c>
      <c r="E3" s="3" t="s">
        <v>48</v>
      </c>
      <c r="F3" s="3" t="s">
        <v>39</v>
      </c>
      <c r="G3" s="3" t="s">
        <v>48</v>
      </c>
      <c r="H3" s="3" t="s">
        <v>39</v>
      </c>
    </row>
    <row r="4" spans="1:8">
      <c r="A4" s="4">
        <v>1</v>
      </c>
      <c r="B4" s="3" t="s">
        <v>10</v>
      </c>
      <c r="C4" s="3">
        <v>438</v>
      </c>
      <c r="E4" s="3" t="s">
        <v>10</v>
      </c>
      <c r="F4" s="3">
        <v>66</v>
      </c>
      <c r="G4" s="3" t="s">
        <v>113</v>
      </c>
      <c r="H4" s="3">
        <v>276</v>
      </c>
    </row>
    <row r="5" spans="1:8">
      <c r="A5" s="4">
        <v>2</v>
      </c>
      <c r="B5" s="3" t="s">
        <v>599</v>
      </c>
      <c r="C5" s="3">
        <v>132</v>
      </c>
      <c r="E5" s="3" t="s">
        <v>599</v>
      </c>
      <c r="F5" s="3">
        <v>132</v>
      </c>
      <c r="G5" s="3" t="s">
        <v>115</v>
      </c>
      <c r="H5" s="3">
        <v>204</v>
      </c>
    </row>
    <row r="6" spans="1:8">
      <c r="A6" s="4">
        <v>3</v>
      </c>
      <c r="B6" s="3" t="s">
        <v>647</v>
      </c>
      <c r="C6" s="3">
        <v>0</v>
      </c>
      <c r="E6" s="3" t="s">
        <v>17</v>
      </c>
      <c r="F6" s="3">
        <v>66</v>
      </c>
      <c r="G6" s="3" t="s">
        <v>10</v>
      </c>
      <c r="H6" s="3">
        <v>198</v>
      </c>
    </row>
    <row r="7" spans="1:8">
      <c r="A7" s="4">
        <v>4</v>
      </c>
      <c r="B7" s="3" t="s">
        <v>16</v>
      </c>
      <c r="C7" s="3">
        <v>414</v>
      </c>
      <c r="E7" s="3" t="s">
        <v>10</v>
      </c>
      <c r="F7" s="3">
        <v>174</v>
      </c>
      <c r="G7" s="3" t="s">
        <v>70</v>
      </c>
      <c r="H7" s="3">
        <v>240</v>
      </c>
    </row>
    <row r="8" spans="1:8">
      <c r="A8" s="4">
        <v>5</v>
      </c>
      <c r="B8" s="3" t="s">
        <v>637</v>
      </c>
      <c r="C8" s="3">
        <v>264</v>
      </c>
      <c r="E8" s="3" t="s">
        <v>16</v>
      </c>
      <c r="F8" s="3">
        <v>66</v>
      </c>
      <c r="G8" s="3" t="s">
        <v>82</v>
      </c>
      <c r="H8" s="3">
        <v>228</v>
      </c>
    </row>
    <row r="9" spans="1:8">
      <c r="A9" s="4">
        <v>6</v>
      </c>
      <c r="B9" s="3" t="s">
        <v>82</v>
      </c>
      <c r="C9" s="3">
        <v>444</v>
      </c>
      <c r="E9" s="3" t="s">
        <v>637</v>
      </c>
      <c r="F9" s="3">
        <v>264</v>
      </c>
      <c r="G9" s="3" t="s">
        <v>116</v>
      </c>
      <c r="H9" s="3">
        <v>228</v>
      </c>
    </row>
    <row r="10" spans="1:8">
      <c r="A10" s="4">
        <v>7</v>
      </c>
      <c r="B10" s="3" t="s">
        <v>116</v>
      </c>
      <c r="C10" s="3">
        <v>444</v>
      </c>
      <c r="E10" s="3" t="s">
        <v>82</v>
      </c>
      <c r="F10" s="3">
        <v>216</v>
      </c>
      <c r="G10" s="3" t="s">
        <v>16</v>
      </c>
      <c r="H10" s="3">
        <v>132</v>
      </c>
    </row>
    <row r="11" spans="1:8">
      <c r="A11" s="4">
        <v>8</v>
      </c>
      <c r="B11" s="3" t="s">
        <v>17</v>
      </c>
      <c r="C11" s="3">
        <v>636</v>
      </c>
      <c r="E11" s="3" t="s">
        <v>116</v>
      </c>
      <c r="F11" s="3">
        <v>216</v>
      </c>
      <c r="G11" s="3" t="s">
        <v>17</v>
      </c>
      <c r="H11" s="3">
        <v>246</v>
      </c>
    </row>
    <row r="12" spans="1:8">
      <c r="A12" s="4">
        <v>9</v>
      </c>
      <c r="B12" s="3" t="s">
        <v>12</v>
      </c>
      <c r="C12" s="3">
        <v>954</v>
      </c>
      <c r="E12" s="3" t="s">
        <v>16</v>
      </c>
      <c r="F12" s="3">
        <v>216</v>
      </c>
      <c r="G12" s="3" t="s">
        <v>12</v>
      </c>
      <c r="H12" s="3">
        <v>282</v>
      </c>
    </row>
    <row r="13" spans="1:8">
      <c r="A13" s="4">
        <v>10</v>
      </c>
      <c r="B13" s="3" t="s">
        <v>118</v>
      </c>
      <c r="C13" s="3">
        <v>828</v>
      </c>
      <c r="E13" s="3" t="s">
        <v>17</v>
      </c>
      <c r="F13" s="3">
        <v>324</v>
      </c>
      <c r="G13" s="3" t="s">
        <v>118</v>
      </c>
      <c r="H13" s="3">
        <v>264</v>
      </c>
    </row>
    <row r="14" spans="1:8">
      <c r="A14" s="4">
        <v>11</v>
      </c>
      <c r="B14" s="3" t="s">
        <v>80</v>
      </c>
      <c r="C14" s="3">
        <v>438</v>
      </c>
      <c r="E14" s="3" t="s">
        <v>12</v>
      </c>
      <c r="F14" s="3">
        <v>672</v>
      </c>
      <c r="G14" s="3" t="s">
        <v>13</v>
      </c>
      <c r="H14" s="3">
        <v>282</v>
      </c>
    </row>
    <row r="15" spans="1:8">
      <c r="A15" s="4">
        <v>12</v>
      </c>
      <c r="B15" s="3" t="s">
        <v>64</v>
      </c>
      <c r="C15" s="3">
        <v>282</v>
      </c>
      <c r="E15" s="3" t="s">
        <v>118</v>
      </c>
      <c r="F15" s="3">
        <v>564</v>
      </c>
      <c r="G15" s="3" t="s">
        <v>35</v>
      </c>
      <c r="H15" s="3">
        <v>132</v>
      </c>
    </row>
    <row r="16" spans="1:8">
      <c r="A16" s="4">
        <v>13</v>
      </c>
      <c r="B16" s="3" t="s">
        <v>35</v>
      </c>
      <c r="C16" s="3">
        <v>258</v>
      </c>
      <c r="E16" s="3" t="s">
        <v>80</v>
      </c>
      <c r="F16" s="3">
        <v>438</v>
      </c>
      <c r="G16" s="3" t="s">
        <v>121</v>
      </c>
      <c r="H16" s="3">
        <v>264</v>
      </c>
    </row>
    <row r="17" spans="1:8">
      <c r="A17" s="4">
        <v>14</v>
      </c>
      <c r="B17" s="3" t="s">
        <v>596</v>
      </c>
      <c r="C17" s="3">
        <v>432</v>
      </c>
      <c r="E17" s="3" t="s">
        <v>64</v>
      </c>
      <c r="F17" s="3">
        <v>282</v>
      </c>
      <c r="G17" s="3" t="s">
        <v>85</v>
      </c>
      <c r="H17" s="3">
        <v>132</v>
      </c>
    </row>
    <row r="18" spans="1:8">
      <c r="A18" s="4">
        <v>15</v>
      </c>
      <c r="B18" s="3" t="s">
        <v>85</v>
      </c>
      <c r="C18" s="3">
        <v>348</v>
      </c>
      <c r="E18" s="3" t="s">
        <v>35</v>
      </c>
      <c r="F18" s="3">
        <v>126</v>
      </c>
      <c r="G18" s="3" t="s">
        <v>88</v>
      </c>
      <c r="H18" s="3">
        <v>132</v>
      </c>
    </row>
    <row r="19" spans="1:8">
      <c r="A19" s="4">
        <v>16</v>
      </c>
      <c r="B19" s="3" t="s">
        <v>594</v>
      </c>
      <c r="C19" s="3">
        <v>216</v>
      </c>
      <c r="E19" s="3" t="s">
        <v>596</v>
      </c>
      <c r="F19" s="3">
        <v>432</v>
      </c>
      <c r="G19" s="3" t="s">
        <v>79</v>
      </c>
      <c r="H19" s="3">
        <v>132</v>
      </c>
    </row>
    <row r="20" spans="1:8">
      <c r="A20" s="4">
        <v>17</v>
      </c>
      <c r="B20" s="3" t="s">
        <v>79</v>
      </c>
      <c r="C20" s="3">
        <v>564</v>
      </c>
      <c r="E20" s="3" t="s">
        <v>85</v>
      </c>
      <c r="F20" s="3">
        <v>216</v>
      </c>
      <c r="G20" s="3" t="s">
        <v>120</v>
      </c>
      <c r="H20" s="3">
        <v>132</v>
      </c>
    </row>
    <row r="21" spans="1:8">
      <c r="A21" s="4">
        <v>18</v>
      </c>
      <c r="B21" s="3" t="s">
        <v>124</v>
      </c>
      <c r="C21" s="3">
        <v>348</v>
      </c>
      <c r="E21" s="3" t="s">
        <v>594</v>
      </c>
      <c r="F21" s="3">
        <v>216</v>
      </c>
      <c r="G21" s="3" t="s">
        <v>124</v>
      </c>
      <c r="H21" s="3">
        <v>132</v>
      </c>
    </row>
    <row r="22" spans="1:8">
      <c r="A22" s="4">
        <v>19</v>
      </c>
      <c r="B22" s="3" t="s">
        <v>122</v>
      </c>
      <c r="C22" s="3">
        <v>108</v>
      </c>
      <c r="E22" s="3" t="s">
        <v>79</v>
      </c>
      <c r="F22" s="3">
        <v>432</v>
      </c>
      <c r="G22" s="3" t="s">
        <v>7</v>
      </c>
      <c r="H22" s="3">
        <v>282</v>
      </c>
    </row>
    <row r="23" spans="1:8">
      <c r="A23" s="4">
        <v>20</v>
      </c>
      <c r="B23" s="3" t="s">
        <v>15</v>
      </c>
      <c r="C23" s="3">
        <v>126</v>
      </c>
      <c r="E23" s="3" t="s">
        <v>124</v>
      </c>
      <c r="F23" s="3">
        <v>216</v>
      </c>
      <c r="G23" s="3" t="s">
        <v>14</v>
      </c>
      <c r="H23" s="3">
        <v>132</v>
      </c>
    </row>
    <row r="24" spans="1:8">
      <c r="A24" s="4">
        <v>21</v>
      </c>
      <c r="B24" s="3" t="s">
        <v>32</v>
      </c>
      <c r="C24" s="3">
        <v>108</v>
      </c>
      <c r="E24" s="3" t="s">
        <v>122</v>
      </c>
      <c r="F24" s="3">
        <v>108</v>
      </c>
      <c r="G24" s="3" t="s">
        <v>23</v>
      </c>
      <c r="H24" s="3">
        <v>132</v>
      </c>
    </row>
    <row r="25" spans="1:8">
      <c r="A25" s="4">
        <v>22</v>
      </c>
      <c r="B25" s="3" t="s">
        <v>113</v>
      </c>
      <c r="C25" s="3">
        <v>276</v>
      </c>
      <c r="E25" s="3" t="s">
        <v>15</v>
      </c>
      <c r="F25" s="3">
        <v>108</v>
      </c>
      <c r="G25" s="3" t="s">
        <v>29</v>
      </c>
      <c r="H25" s="3">
        <v>132</v>
      </c>
    </row>
    <row r="26" spans="1:8">
      <c r="A26" s="4">
        <v>23</v>
      </c>
      <c r="B26" s="3" t="s">
        <v>115</v>
      </c>
      <c r="C26" s="3">
        <v>204</v>
      </c>
      <c r="E26" s="3" t="s">
        <v>32</v>
      </c>
      <c r="F26" s="3">
        <v>108</v>
      </c>
      <c r="G26" s="3" t="s">
        <v>30</v>
      </c>
      <c r="H26" s="3">
        <v>264</v>
      </c>
    </row>
    <row r="27" spans="1:8">
      <c r="A27" s="4">
        <v>24</v>
      </c>
      <c r="B27" s="3" t="s">
        <v>70</v>
      </c>
      <c r="C27" s="3">
        <v>240</v>
      </c>
      <c r="E27" s="3"/>
      <c r="F27" s="3"/>
      <c r="G27" s="3" t="s">
        <v>15</v>
      </c>
      <c r="H27" s="3">
        <v>18</v>
      </c>
    </row>
    <row r="28" spans="1:8">
      <c r="A28" s="4">
        <v>25</v>
      </c>
      <c r="B28" s="3" t="s">
        <v>13</v>
      </c>
      <c r="C28" s="3">
        <v>282</v>
      </c>
      <c r="E28" s="3"/>
      <c r="F28" s="3"/>
      <c r="G28" s="3"/>
      <c r="H28" s="3">
        <f>SUM(F4:H27)</f>
        <v>10254</v>
      </c>
    </row>
    <row r="29" spans="1:3">
      <c r="A29" s="4">
        <v>26</v>
      </c>
      <c r="B29" s="3" t="s">
        <v>121</v>
      </c>
      <c r="C29" s="3">
        <v>264</v>
      </c>
    </row>
    <row r="30" spans="1:3">
      <c r="A30" s="4">
        <v>27</v>
      </c>
      <c r="B30" s="3" t="s">
        <v>88</v>
      </c>
      <c r="C30" s="3">
        <v>132</v>
      </c>
    </row>
    <row r="31" spans="1:3">
      <c r="A31" s="4">
        <v>28</v>
      </c>
      <c r="B31" s="3" t="s">
        <v>120</v>
      </c>
      <c r="C31" s="3">
        <v>132</v>
      </c>
    </row>
    <row r="32" spans="1:3">
      <c r="A32" s="4">
        <v>29</v>
      </c>
      <c r="B32" s="3" t="s">
        <v>7</v>
      </c>
      <c r="C32" s="3">
        <v>282</v>
      </c>
    </row>
    <row r="33" spans="1:3">
      <c r="A33" s="4">
        <v>30</v>
      </c>
      <c r="B33" s="3" t="s">
        <v>14</v>
      </c>
      <c r="C33" s="3">
        <v>132</v>
      </c>
    </row>
    <row r="34" spans="1:3">
      <c r="A34" s="4">
        <v>31</v>
      </c>
      <c r="B34" s="3" t="s">
        <v>23</v>
      </c>
      <c r="C34" s="3">
        <v>132</v>
      </c>
    </row>
    <row r="35" spans="1:3">
      <c r="A35" s="4">
        <v>32</v>
      </c>
      <c r="B35" s="3" t="s">
        <v>29</v>
      </c>
      <c r="C35" s="3">
        <v>132</v>
      </c>
    </row>
    <row r="36" spans="1:3">
      <c r="A36" s="4">
        <v>33</v>
      </c>
      <c r="B36" s="3" t="s">
        <v>30</v>
      </c>
      <c r="C36" s="3">
        <v>264</v>
      </c>
    </row>
    <row r="37" spans="1:3">
      <c r="A37" s="4"/>
      <c r="B37" s="3"/>
      <c r="C37" s="3">
        <f>SUM(C4:C36)</f>
        <v>10254</v>
      </c>
    </row>
    <row r="39" spans="4:8">
      <c r="D39" s="5">
        <f>C37</f>
        <v>10254</v>
      </c>
      <c r="E39" s="5"/>
      <c r="F39" s="5"/>
      <c r="G39" s="5"/>
      <c r="H39" s="5"/>
    </row>
    <row r="41" ht="14.25" spans="1:1">
      <c r="A41" s="7" t="s">
        <v>160</v>
      </c>
    </row>
  </sheetData>
  <mergeCells count="1">
    <mergeCell ref="D39:H39"/>
  </mergeCells>
  <pageMargins left="0.75" right="0.75" top="1" bottom="1" header="0.5" footer="0.5"/>
  <pageSetup paperSize="9" orientation="portrait"/>
  <headerFooter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42"/>
  <sheetViews>
    <sheetView topLeftCell="A10" workbookViewId="0">
      <selection activeCell="J25" sqref="J25"/>
    </sheetView>
  </sheetViews>
  <sheetFormatPr defaultColWidth="9" defaultRowHeight="13.5" outlineLevelCol="3"/>
  <cols>
    <col min="1" max="1" width="9" style="1"/>
    <col min="2" max="2" width="9.5" customWidth="1"/>
  </cols>
  <sheetData>
    <row r="2" spans="2:2">
      <c r="B2" t="s">
        <v>648</v>
      </c>
    </row>
    <row r="3" spans="1:4">
      <c r="A3" s="4" t="s">
        <v>2</v>
      </c>
      <c r="B3" s="3" t="s">
        <v>3</v>
      </c>
      <c r="C3" s="3" t="s">
        <v>649</v>
      </c>
      <c r="D3" s="3" t="s">
        <v>105</v>
      </c>
    </row>
    <row r="4" spans="1:4">
      <c r="A4" s="4">
        <v>1</v>
      </c>
      <c r="B4" s="3" t="s">
        <v>67</v>
      </c>
      <c r="C4" s="3">
        <v>20</v>
      </c>
      <c r="D4" s="3">
        <v>120</v>
      </c>
    </row>
    <row r="5" spans="1:4">
      <c r="A5" s="4">
        <v>2</v>
      </c>
      <c r="B5" s="3" t="s">
        <v>91</v>
      </c>
      <c r="C5" s="3">
        <v>20</v>
      </c>
      <c r="D5" s="3">
        <v>120</v>
      </c>
    </row>
    <row r="6" spans="1:4">
      <c r="A6" s="4">
        <v>3</v>
      </c>
      <c r="B6" s="3" t="s">
        <v>72</v>
      </c>
      <c r="C6" s="3">
        <v>68</v>
      </c>
      <c r="D6" s="3">
        <v>408</v>
      </c>
    </row>
    <row r="7" spans="1:4">
      <c r="A7" s="4">
        <v>4</v>
      </c>
      <c r="B7" s="3" t="s">
        <v>68</v>
      </c>
      <c r="C7" s="3">
        <v>40</v>
      </c>
      <c r="D7" s="3">
        <v>240</v>
      </c>
    </row>
    <row r="8" spans="1:4">
      <c r="A8" s="4">
        <v>5</v>
      </c>
      <c r="B8" s="3" t="s">
        <v>69</v>
      </c>
      <c r="C8" s="3">
        <v>68</v>
      </c>
      <c r="D8" s="3">
        <v>408</v>
      </c>
    </row>
    <row r="9" spans="1:4">
      <c r="A9" s="4">
        <v>6</v>
      </c>
      <c r="B9" s="3" t="s">
        <v>13</v>
      </c>
      <c r="C9" s="3">
        <v>16</v>
      </c>
      <c r="D9" s="3">
        <v>96</v>
      </c>
    </row>
    <row r="10" spans="1:4">
      <c r="A10" s="4">
        <v>7</v>
      </c>
      <c r="B10" s="3" t="s">
        <v>77</v>
      </c>
      <c r="C10" s="3">
        <v>68</v>
      </c>
      <c r="D10" s="3">
        <v>408</v>
      </c>
    </row>
    <row r="11" spans="1:4">
      <c r="A11" s="4">
        <v>8</v>
      </c>
      <c r="B11" s="3" t="s">
        <v>35</v>
      </c>
      <c r="C11" s="3">
        <v>12</v>
      </c>
      <c r="D11" s="3">
        <v>72</v>
      </c>
    </row>
    <row r="12" spans="1:4">
      <c r="A12" s="4">
        <v>9</v>
      </c>
      <c r="B12" s="3" t="s">
        <v>78</v>
      </c>
      <c r="C12" s="3">
        <v>40</v>
      </c>
      <c r="D12" s="3">
        <v>240</v>
      </c>
    </row>
    <row r="13" spans="1:4">
      <c r="A13" s="4">
        <v>10</v>
      </c>
      <c r="B13" s="3" t="s">
        <v>84</v>
      </c>
      <c r="C13" s="3">
        <v>24</v>
      </c>
      <c r="D13" s="3">
        <v>144</v>
      </c>
    </row>
    <row r="14" spans="1:4">
      <c r="A14" s="4">
        <v>11</v>
      </c>
      <c r="B14" s="3" t="s">
        <v>138</v>
      </c>
      <c r="C14" s="3">
        <v>80</v>
      </c>
      <c r="D14" s="3">
        <v>480</v>
      </c>
    </row>
    <row r="15" spans="1:4">
      <c r="A15" s="4">
        <v>12</v>
      </c>
      <c r="B15" s="3" t="s">
        <v>87</v>
      </c>
      <c r="C15" s="3">
        <v>80</v>
      </c>
      <c r="D15" s="3">
        <v>480</v>
      </c>
    </row>
    <row r="16" spans="1:4">
      <c r="A16" s="4">
        <v>13</v>
      </c>
      <c r="B16" s="3" t="s">
        <v>92</v>
      </c>
      <c r="C16" s="3">
        <v>20</v>
      </c>
      <c r="D16" s="3">
        <v>120</v>
      </c>
    </row>
    <row r="17" spans="1:4">
      <c r="A17" s="4">
        <v>14</v>
      </c>
      <c r="B17" s="8" t="s">
        <v>120</v>
      </c>
      <c r="C17" s="3">
        <v>20</v>
      </c>
      <c r="D17" s="3">
        <v>120</v>
      </c>
    </row>
    <row r="18" spans="1:4">
      <c r="A18" s="4">
        <v>15</v>
      </c>
      <c r="B18" s="8" t="s">
        <v>74</v>
      </c>
      <c r="C18" s="3">
        <v>80</v>
      </c>
      <c r="D18" s="3">
        <v>480</v>
      </c>
    </row>
    <row r="19" spans="1:4">
      <c r="A19" s="4">
        <v>16</v>
      </c>
      <c r="B19" s="3" t="s">
        <v>55</v>
      </c>
      <c r="C19" s="3">
        <v>48</v>
      </c>
      <c r="D19" s="3">
        <v>288</v>
      </c>
    </row>
    <row r="20" spans="1:4">
      <c r="A20" s="4">
        <v>17</v>
      </c>
      <c r="B20" s="3" t="s">
        <v>53</v>
      </c>
      <c r="C20" s="3">
        <v>32</v>
      </c>
      <c r="D20" s="3">
        <v>192</v>
      </c>
    </row>
    <row r="21" spans="1:4">
      <c r="A21" s="4">
        <v>18</v>
      </c>
      <c r="B21" s="3" t="s">
        <v>44</v>
      </c>
      <c r="C21" s="3">
        <v>48</v>
      </c>
      <c r="D21" s="3">
        <v>288</v>
      </c>
    </row>
    <row r="22" spans="1:4">
      <c r="A22" s="4">
        <v>19</v>
      </c>
      <c r="B22" s="3" t="s">
        <v>9</v>
      </c>
      <c r="C22" s="3">
        <v>78</v>
      </c>
      <c r="D22" s="3">
        <v>468</v>
      </c>
    </row>
    <row r="23" spans="1:4">
      <c r="A23" s="4">
        <v>20</v>
      </c>
      <c r="B23" s="3" t="s">
        <v>63</v>
      </c>
      <c r="C23" s="3">
        <v>62</v>
      </c>
      <c r="D23" s="3">
        <v>372</v>
      </c>
    </row>
    <row r="24" spans="1:4">
      <c r="A24" s="4">
        <v>21</v>
      </c>
      <c r="B24" s="3" t="s">
        <v>129</v>
      </c>
      <c r="C24" s="3">
        <v>16</v>
      </c>
      <c r="D24" s="3">
        <v>96</v>
      </c>
    </row>
    <row r="25" spans="1:4">
      <c r="A25" s="4">
        <v>22</v>
      </c>
      <c r="B25" s="3" t="s">
        <v>7</v>
      </c>
      <c r="C25" s="3">
        <v>108</v>
      </c>
      <c r="D25" s="3">
        <v>648</v>
      </c>
    </row>
    <row r="26" spans="1:4">
      <c r="A26" s="4">
        <v>23</v>
      </c>
      <c r="B26" s="3" t="s">
        <v>23</v>
      </c>
      <c r="C26" s="3">
        <v>40</v>
      </c>
      <c r="D26" s="3">
        <v>240</v>
      </c>
    </row>
    <row r="27" spans="1:4">
      <c r="A27" s="4">
        <v>24</v>
      </c>
      <c r="B27" s="3" t="s">
        <v>30</v>
      </c>
      <c r="C27" s="3">
        <v>80</v>
      </c>
      <c r="D27" s="3">
        <v>480</v>
      </c>
    </row>
    <row r="28" spans="1:4">
      <c r="A28" s="4">
        <v>25</v>
      </c>
      <c r="B28" s="3" t="s">
        <v>14</v>
      </c>
      <c r="C28" s="3">
        <v>108</v>
      </c>
      <c r="D28" s="3">
        <v>648</v>
      </c>
    </row>
    <row r="29" spans="1:4">
      <c r="A29" s="4">
        <v>26</v>
      </c>
      <c r="B29" s="3" t="s">
        <v>29</v>
      </c>
      <c r="C29" s="3">
        <v>40</v>
      </c>
      <c r="D29" s="3">
        <v>240</v>
      </c>
    </row>
    <row r="30" spans="1:4">
      <c r="A30" s="4">
        <v>27</v>
      </c>
      <c r="B30" s="3" t="s">
        <v>32</v>
      </c>
      <c r="C30" s="3">
        <v>80</v>
      </c>
      <c r="D30" s="3">
        <v>480</v>
      </c>
    </row>
    <row r="31" spans="1:4">
      <c r="A31" s="4">
        <v>28</v>
      </c>
      <c r="B31" s="3" t="s">
        <v>33</v>
      </c>
      <c r="C31" s="3">
        <v>45</v>
      </c>
      <c r="D31" s="3">
        <v>270</v>
      </c>
    </row>
    <row r="32" spans="1:4">
      <c r="A32" s="4">
        <v>29</v>
      </c>
      <c r="B32" s="3" t="s">
        <v>28</v>
      </c>
      <c r="C32" s="3">
        <v>80</v>
      </c>
      <c r="D32" s="3">
        <v>480</v>
      </c>
    </row>
    <row r="33" spans="1:4">
      <c r="A33" s="4">
        <v>30</v>
      </c>
      <c r="B33" s="3" t="s">
        <v>34</v>
      </c>
      <c r="C33" s="3">
        <v>70</v>
      </c>
      <c r="D33" s="3">
        <v>420</v>
      </c>
    </row>
    <row r="34" spans="1:4">
      <c r="A34" s="4">
        <v>31</v>
      </c>
      <c r="B34" s="3" t="s">
        <v>641</v>
      </c>
      <c r="C34" s="3">
        <v>45</v>
      </c>
      <c r="D34" s="3">
        <v>270</v>
      </c>
    </row>
    <row r="35" spans="1:4">
      <c r="A35" s="4"/>
      <c r="B35" s="3"/>
      <c r="C35" s="3"/>
      <c r="D35" s="3">
        <f>SUM(D4:D34)</f>
        <v>9816</v>
      </c>
    </row>
    <row r="36" spans="1:4">
      <c r="A36" s="4"/>
      <c r="B36" s="3"/>
      <c r="C36" s="3"/>
      <c r="D36" s="3"/>
    </row>
    <row r="37" spans="1:4">
      <c r="A37" s="4"/>
      <c r="B37" s="3"/>
      <c r="C37" s="3"/>
      <c r="D37" s="3"/>
    </row>
    <row r="38" spans="1:4">
      <c r="A38" s="4"/>
      <c r="B38" s="3"/>
      <c r="C38" s="3"/>
      <c r="D38" s="3"/>
    </row>
    <row r="40" spans="2:4">
      <c r="B40" s="5">
        <f>D35</f>
        <v>9816</v>
      </c>
      <c r="C40" s="5"/>
      <c r="D40" s="5"/>
    </row>
    <row r="42" ht="14.25" spans="1:1">
      <c r="A42" s="7" t="s">
        <v>160</v>
      </c>
    </row>
  </sheetData>
  <mergeCells count="1">
    <mergeCell ref="B40:D40"/>
  </mergeCells>
  <pageMargins left="0.75" right="0.75" top="0.354166666666667" bottom="0.432638888888889" header="0.5" footer="0.5"/>
  <pageSetup paperSize="9" orientation="portrait"/>
  <headerFooter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0"/>
  <sheetViews>
    <sheetView topLeftCell="A34" workbookViewId="0">
      <selection activeCell="L32" sqref="L32"/>
    </sheetView>
  </sheetViews>
  <sheetFormatPr defaultColWidth="9" defaultRowHeight="13.5"/>
  <cols>
    <col min="2" max="2" width="9.5" customWidth="1"/>
    <col min="5" max="5" width="9" style="1"/>
    <col min="10" max="10" width="5.5" customWidth="1"/>
  </cols>
  <sheetData>
    <row r="1" spans="2:6">
      <c r="B1" s="1" t="s">
        <v>650</v>
      </c>
      <c r="F1" t="s">
        <v>651</v>
      </c>
    </row>
    <row r="2" spans="2:2">
      <c r="B2" s="1"/>
    </row>
    <row r="3" spans="5:15">
      <c r="E3" s="2" t="s">
        <v>652</v>
      </c>
      <c r="F3" s="3"/>
      <c r="G3" s="3"/>
      <c r="H3" s="3"/>
      <c r="I3" s="3"/>
      <c r="K3" s="3" t="s">
        <v>653</v>
      </c>
      <c r="L3" s="3"/>
      <c r="M3" s="3"/>
      <c r="N3" s="3"/>
      <c r="O3" s="3"/>
    </row>
    <row r="4" spans="1:15">
      <c r="A4" s="4" t="s">
        <v>193</v>
      </c>
      <c r="B4" s="3" t="s">
        <v>3</v>
      </c>
      <c r="C4" s="3" t="s">
        <v>182</v>
      </c>
      <c r="E4" s="4" t="s">
        <v>2</v>
      </c>
      <c r="F4" s="3" t="s">
        <v>3</v>
      </c>
      <c r="G4" s="3" t="s">
        <v>6</v>
      </c>
      <c r="H4" s="3" t="s">
        <v>3</v>
      </c>
      <c r="I4" s="3" t="s">
        <v>6</v>
      </c>
      <c r="K4" s="4" t="s">
        <v>2</v>
      </c>
      <c r="L4" s="3" t="s">
        <v>3</v>
      </c>
      <c r="M4" s="3" t="s">
        <v>6</v>
      </c>
      <c r="N4" s="3" t="s">
        <v>3</v>
      </c>
      <c r="O4" s="3" t="s">
        <v>6</v>
      </c>
    </row>
    <row r="5" spans="1:15">
      <c r="A5" s="4">
        <v>1</v>
      </c>
      <c r="B5" s="3" t="s">
        <v>63</v>
      </c>
      <c r="C5" s="3">
        <v>960</v>
      </c>
      <c r="E5" s="4">
        <v>1</v>
      </c>
      <c r="F5" s="3" t="s">
        <v>63</v>
      </c>
      <c r="G5" s="3">
        <v>432</v>
      </c>
      <c r="H5" s="3" t="s">
        <v>10</v>
      </c>
      <c r="I5" s="3">
        <v>216</v>
      </c>
      <c r="K5" s="4">
        <v>1</v>
      </c>
      <c r="L5" s="3" t="s">
        <v>95</v>
      </c>
      <c r="M5" s="3">
        <v>240</v>
      </c>
      <c r="N5" s="3" t="s">
        <v>149</v>
      </c>
      <c r="O5" s="3">
        <v>360</v>
      </c>
    </row>
    <row r="6" spans="1:15">
      <c r="A6" s="4">
        <v>2</v>
      </c>
      <c r="B6" s="3" t="s">
        <v>59</v>
      </c>
      <c r="C6" s="3">
        <v>540</v>
      </c>
      <c r="E6" s="4">
        <v>2</v>
      </c>
      <c r="F6" s="3" t="s">
        <v>59</v>
      </c>
      <c r="G6" s="3">
        <v>324</v>
      </c>
      <c r="H6" s="3" t="s">
        <v>61</v>
      </c>
      <c r="I6" s="3">
        <v>540</v>
      </c>
      <c r="K6" s="4">
        <v>2</v>
      </c>
      <c r="L6" s="3" t="s">
        <v>115</v>
      </c>
      <c r="M6" s="3">
        <v>240</v>
      </c>
      <c r="N6" s="3" t="s">
        <v>147</v>
      </c>
      <c r="O6" s="3">
        <v>180</v>
      </c>
    </row>
    <row r="7" spans="1:15">
      <c r="A7" s="4">
        <v>3</v>
      </c>
      <c r="B7" s="3" t="s">
        <v>55</v>
      </c>
      <c r="C7" s="3">
        <v>540</v>
      </c>
      <c r="E7" s="4">
        <v>3</v>
      </c>
      <c r="F7" s="3" t="s">
        <v>55</v>
      </c>
      <c r="G7" s="3">
        <v>324</v>
      </c>
      <c r="H7" s="3" t="s">
        <v>57</v>
      </c>
      <c r="I7" s="3">
        <v>324</v>
      </c>
      <c r="K7" s="4">
        <v>3</v>
      </c>
      <c r="L7" s="3" t="s">
        <v>70</v>
      </c>
      <c r="M7" s="3">
        <v>120</v>
      </c>
      <c r="N7" s="3" t="s">
        <v>145</v>
      </c>
      <c r="O7" s="3">
        <v>240</v>
      </c>
    </row>
    <row r="8" spans="1:15">
      <c r="A8" s="4">
        <v>4</v>
      </c>
      <c r="B8" s="3" t="s">
        <v>74</v>
      </c>
      <c r="C8" s="3">
        <v>300</v>
      </c>
      <c r="E8" s="4">
        <v>4</v>
      </c>
      <c r="F8" s="3" t="s">
        <v>74</v>
      </c>
      <c r="G8" s="3">
        <v>108</v>
      </c>
      <c r="H8" s="3" t="s">
        <v>94</v>
      </c>
      <c r="I8" s="3">
        <v>216</v>
      </c>
      <c r="K8" s="4">
        <v>4</v>
      </c>
      <c r="L8" s="3" t="s">
        <v>63</v>
      </c>
      <c r="M8" s="3">
        <v>240</v>
      </c>
      <c r="N8" s="3" t="s">
        <v>154</v>
      </c>
      <c r="O8" s="3">
        <v>240</v>
      </c>
    </row>
    <row r="9" spans="1:15">
      <c r="A9" s="4">
        <v>5</v>
      </c>
      <c r="B9" s="3" t="s">
        <v>92</v>
      </c>
      <c r="C9" s="3">
        <v>600</v>
      </c>
      <c r="E9" s="4">
        <v>5</v>
      </c>
      <c r="F9" s="3" t="s">
        <v>92</v>
      </c>
      <c r="G9" s="3">
        <v>216</v>
      </c>
      <c r="H9" s="3" t="s">
        <v>90</v>
      </c>
      <c r="I9" s="3">
        <v>216</v>
      </c>
      <c r="K9" s="4">
        <v>5</v>
      </c>
      <c r="L9" s="3" t="s">
        <v>66</v>
      </c>
      <c r="M9" s="3">
        <v>240</v>
      </c>
      <c r="N9" s="3" t="s">
        <v>89</v>
      </c>
      <c r="O9" s="3">
        <v>240</v>
      </c>
    </row>
    <row r="10" spans="1:15">
      <c r="A10" s="4">
        <v>6</v>
      </c>
      <c r="B10" s="3" t="s">
        <v>89</v>
      </c>
      <c r="C10" s="3">
        <v>960</v>
      </c>
      <c r="E10" s="4">
        <v>6</v>
      </c>
      <c r="F10" s="3" t="s">
        <v>89</v>
      </c>
      <c r="G10" s="3">
        <v>216</v>
      </c>
      <c r="H10" s="3" t="s">
        <v>89</v>
      </c>
      <c r="I10" s="3">
        <v>216</v>
      </c>
      <c r="K10" s="4">
        <v>6</v>
      </c>
      <c r="L10" s="3" t="s">
        <v>69</v>
      </c>
      <c r="M10" s="3">
        <v>120</v>
      </c>
      <c r="N10" s="3" t="s">
        <v>150</v>
      </c>
      <c r="O10" s="3">
        <v>240</v>
      </c>
    </row>
    <row r="11" spans="1:15">
      <c r="A11" s="4">
        <v>7</v>
      </c>
      <c r="B11" s="3" t="s">
        <v>87</v>
      </c>
      <c r="C11" s="3">
        <v>600</v>
      </c>
      <c r="E11" s="4">
        <v>7</v>
      </c>
      <c r="F11" s="3" t="s">
        <v>87</v>
      </c>
      <c r="G11" s="3">
        <v>216</v>
      </c>
      <c r="H11" s="3" t="s">
        <v>83</v>
      </c>
      <c r="I11" s="3">
        <v>216</v>
      </c>
      <c r="K11" s="4">
        <v>7</v>
      </c>
      <c r="L11" s="3" t="s">
        <v>67</v>
      </c>
      <c r="M11" s="3">
        <v>120</v>
      </c>
      <c r="N11" s="3" t="s">
        <v>71</v>
      </c>
      <c r="O11" s="3">
        <v>240</v>
      </c>
    </row>
    <row r="12" spans="1:15">
      <c r="A12" s="4">
        <v>8</v>
      </c>
      <c r="B12" s="3" t="s">
        <v>84</v>
      </c>
      <c r="C12" s="3">
        <v>300</v>
      </c>
      <c r="E12" s="4">
        <v>8</v>
      </c>
      <c r="F12" s="3" t="s">
        <v>84</v>
      </c>
      <c r="G12" s="3">
        <v>108</v>
      </c>
      <c r="H12" s="3" t="s">
        <v>81</v>
      </c>
      <c r="I12" s="3">
        <v>108</v>
      </c>
      <c r="K12" s="4">
        <v>8</v>
      </c>
      <c r="L12" s="3" t="s">
        <v>72</v>
      </c>
      <c r="M12" s="3">
        <v>240</v>
      </c>
      <c r="N12" s="3"/>
      <c r="O12" s="3"/>
    </row>
    <row r="13" spans="1:15">
      <c r="A13" s="4">
        <v>9</v>
      </c>
      <c r="B13" s="3" t="s">
        <v>64</v>
      </c>
      <c r="C13" s="3">
        <v>300</v>
      </c>
      <c r="E13" s="4">
        <v>9</v>
      </c>
      <c r="F13" s="3" t="s">
        <v>309</v>
      </c>
      <c r="G13" s="3">
        <v>108</v>
      </c>
      <c r="H13" s="3" t="s">
        <v>80</v>
      </c>
      <c r="I13" s="3">
        <v>216</v>
      </c>
      <c r="K13" s="4">
        <v>9</v>
      </c>
      <c r="L13" s="3" t="s">
        <v>53</v>
      </c>
      <c r="M13" s="3">
        <v>120</v>
      </c>
      <c r="N13" s="3"/>
      <c r="O13" s="3"/>
    </row>
    <row r="14" spans="1:15">
      <c r="A14" s="4">
        <v>10</v>
      </c>
      <c r="B14" s="3" t="s">
        <v>78</v>
      </c>
      <c r="C14" s="3">
        <v>600</v>
      </c>
      <c r="E14" s="4">
        <v>10</v>
      </c>
      <c r="F14" s="3" t="s">
        <v>310</v>
      </c>
      <c r="G14" s="3">
        <v>216</v>
      </c>
      <c r="H14" s="3" t="s">
        <v>71</v>
      </c>
      <c r="I14" s="3">
        <v>216</v>
      </c>
      <c r="K14" s="4">
        <v>10</v>
      </c>
      <c r="L14" s="3" t="s">
        <v>68</v>
      </c>
      <c r="M14" s="3">
        <v>240</v>
      </c>
      <c r="N14" s="3"/>
      <c r="O14" s="3"/>
    </row>
    <row r="15" spans="1:15">
      <c r="A15" s="4">
        <v>11</v>
      </c>
      <c r="B15" s="3" t="s">
        <v>77</v>
      </c>
      <c r="C15" s="3">
        <v>600</v>
      </c>
      <c r="E15" s="4">
        <v>11</v>
      </c>
      <c r="F15" s="3" t="s">
        <v>77</v>
      </c>
      <c r="G15" s="3">
        <v>216</v>
      </c>
      <c r="H15" s="3"/>
      <c r="I15" s="3"/>
      <c r="K15" s="4">
        <v>11</v>
      </c>
      <c r="L15" s="3" t="s">
        <v>77</v>
      </c>
      <c r="M15" s="3">
        <v>240</v>
      </c>
      <c r="N15" s="3"/>
      <c r="O15" s="3"/>
    </row>
    <row r="16" spans="1:15">
      <c r="A16" s="4">
        <v>12</v>
      </c>
      <c r="B16" s="3" t="s">
        <v>68</v>
      </c>
      <c r="C16" s="3">
        <v>600</v>
      </c>
      <c r="E16" s="4">
        <v>12</v>
      </c>
      <c r="F16" s="3" t="s">
        <v>68</v>
      </c>
      <c r="G16" s="3">
        <v>216</v>
      </c>
      <c r="H16" s="3"/>
      <c r="I16" s="3"/>
      <c r="K16" s="4">
        <v>12</v>
      </c>
      <c r="L16" s="3" t="s">
        <v>78</v>
      </c>
      <c r="M16" s="3">
        <v>240</v>
      </c>
      <c r="N16" s="3"/>
      <c r="O16" s="3"/>
    </row>
    <row r="17" spans="1:15">
      <c r="A17" s="4">
        <v>13</v>
      </c>
      <c r="B17" s="3" t="s">
        <v>53</v>
      </c>
      <c r="C17" s="3">
        <v>300</v>
      </c>
      <c r="E17" s="4">
        <v>13</v>
      </c>
      <c r="F17" s="3" t="s">
        <v>53</v>
      </c>
      <c r="G17" s="3">
        <v>108</v>
      </c>
      <c r="H17" s="3"/>
      <c r="I17" s="3"/>
      <c r="K17" s="4">
        <v>13</v>
      </c>
      <c r="L17" s="3" t="s">
        <v>64</v>
      </c>
      <c r="M17" s="3">
        <v>120</v>
      </c>
      <c r="N17" s="3"/>
      <c r="O17" s="3"/>
    </row>
    <row r="18" spans="1:15">
      <c r="A18" s="4">
        <v>14</v>
      </c>
      <c r="B18" s="3" t="s">
        <v>72</v>
      </c>
      <c r="C18" s="3">
        <v>600</v>
      </c>
      <c r="E18" s="4">
        <v>14</v>
      </c>
      <c r="F18" s="3" t="s">
        <v>72</v>
      </c>
      <c r="G18" s="3">
        <v>216</v>
      </c>
      <c r="H18" s="3"/>
      <c r="I18" s="3"/>
      <c r="K18" s="4">
        <v>14</v>
      </c>
      <c r="L18" s="3" t="s">
        <v>62</v>
      </c>
      <c r="M18" s="3">
        <v>120</v>
      </c>
      <c r="N18" s="3"/>
      <c r="O18" s="3"/>
    </row>
    <row r="19" spans="1:15">
      <c r="A19" s="4">
        <v>15</v>
      </c>
      <c r="B19" s="3" t="s">
        <v>67</v>
      </c>
      <c r="C19" s="3">
        <v>300</v>
      </c>
      <c r="E19" s="4">
        <v>15</v>
      </c>
      <c r="F19" s="3" t="s">
        <v>67</v>
      </c>
      <c r="G19" s="3">
        <v>108</v>
      </c>
      <c r="H19" s="3"/>
      <c r="I19" s="3"/>
      <c r="K19" s="4">
        <v>15</v>
      </c>
      <c r="L19" s="3" t="s">
        <v>84</v>
      </c>
      <c r="M19" s="3">
        <v>120</v>
      </c>
      <c r="N19" s="3"/>
      <c r="O19" s="3"/>
    </row>
    <row r="20" spans="1:15">
      <c r="A20" s="4">
        <v>16</v>
      </c>
      <c r="B20" s="3" t="s">
        <v>69</v>
      </c>
      <c r="C20" s="3">
        <v>408</v>
      </c>
      <c r="E20" s="4">
        <v>16</v>
      </c>
      <c r="F20" s="3" t="s">
        <v>69</v>
      </c>
      <c r="G20" s="3">
        <v>216</v>
      </c>
      <c r="H20" s="3"/>
      <c r="I20" s="3"/>
      <c r="K20" s="4">
        <v>16</v>
      </c>
      <c r="L20" s="3" t="s">
        <v>87</v>
      </c>
      <c r="M20" s="3">
        <v>240</v>
      </c>
      <c r="N20" s="3"/>
      <c r="O20" s="3"/>
    </row>
    <row r="21" spans="1:15">
      <c r="A21" s="4">
        <v>17</v>
      </c>
      <c r="B21" s="3" t="s">
        <v>66</v>
      </c>
      <c r="C21" s="3">
        <v>600</v>
      </c>
      <c r="E21" s="4">
        <v>17</v>
      </c>
      <c r="F21" s="3" t="s">
        <v>66</v>
      </c>
      <c r="G21" s="3">
        <v>216</v>
      </c>
      <c r="H21" s="3"/>
      <c r="I21" s="3"/>
      <c r="K21" s="4">
        <v>17</v>
      </c>
      <c r="L21" s="3" t="s">
        <v>92</v>
      </c>
      <c r="M21" s="3">
        <v>240</v>
      </c>
      <c r="N21" s="3"/>
      <c r="O21" s="3"/>
    </row>
    <row r="22" spans="1:15">
      <c r="A22" s="4">
        <v>18</v>
      </c>
      <c r="B22" s="3" t="s">
        <v>95</v>
      </c>
      <c r="C22" s="3">
        <v>240</v>
      </c>
      <c r="E22" s="4"/>
      <c r="F22" s="3" t="s">
        <v>39</v>
      </c>
      <c r="G22" s="3"/>
      <c r="H22" s="3"/>
      <c r="I22" s="3">
        <v>6048</v>
      </c>
      <c r="K22" s="4">
        <v>18</v>
      </c>
      <c r="L22" s="3" t="s">
        <v>74</v>
      </c>
      <c r="M22" s="3">
        <v>120</v>
      </c>
      <c r="N22" s="3"/>
      <c r="O22" s="3"/>
    </row>
    <row r="23" spans="1:15">
      <c r="A23" s="4">
        <v>19</v>
      </c>
      <c r="B23" s="3" t="s">
        <v>115</v>
      </c>
      <c r="C23" s="3">
        <v>240</v>
      </c>
      <c r="K23" s="4">
        <v>19</v>
      </c>
      <c r="L23" s="3" t="s">
        <v>135</v>
      </c>
      <c r="M23" s="3">
        <v>240</v>
      </c>
      <c r="N23" s="3"/>
      <c r="O23" s="3"/>
    </row>
    <row r="24" spans="1:15">
      <c r="A24" s="4">
        <v>20</v>
      </c>
      <c r="B24" s="3" t="s">
        <v>70</v>
      </c>
      <c r="C24" s="3">
        <v>120</v>
      </c>
      <c r="K24" s="4">
        <v>20</v>
      </c>
      <c r="L24" s="3" t="s">
        <v>18</v>
      </c>
      <c r="M24" s="3">
        <v>240</v>
      </c>
      <c r="N24" s="3"/>
      <c r="O24" s="3"/>
    </row>
    <row r="25" spans="1:15">
      <c r="A25" s="4">
        <v>21</v>
      </c>
      <c r="B25" s="3" t="s">
        <v>62</v>
      </c>
      <c r="C25" s="3">
        <v>120</v>
      </c>
      <c r="E25" s="2" t="s">
        <v>654</v>
      </c>
      <c r="F25" s="3"/>
      <c r="G25" s="3"/>
      <c r="H25" s="3"/>
      <c r="I25" s="3"/>
      <c r="K25" s="4">
        <v>21</v>
      </c>
      <c r="L25" s="3" t="s">
        <v>22</v>
      </c>
      <c r="M25" s="3">
        <v>240</v>
      </c>
      <c r="N25" s="3"/>
      <c r="O25" s="3"/>
    </row>
    <row r="26" spans="1:15">
      <c r="A26" s="4">
        <v>22</v>
      </c>
      <c r="B26" s="3" t="s">
        <v>135</v>
      </c>
      <c r="C26" s="3">
        <v>240</v>
      </c>
      <c r="E26" s="4" t="s">
        <v>2</v>
      </c>
      <c r="F26" s="3" t="s">
        <v>3</v>
      </c>
      <c r="G26" s="3" t="s">
        <v>6</v>
      </c>
      <c r="H26" s="3" t="s">
        <v>3</v>
      </c>
      <c r="I26" s="3" t="s">
        <v>6</v>
      </c>
      <c r="K26" s="4">
        <v>22</v>
      </c>
      <c r="L26" s="3" t="s">
        <v>20</v>
      </c>
      <c r="M26" s="3">
        <v>240</v>
      </c>
      <c r="N26" s="3"/>
      <c r="O26" s="3"/>
    </row>
    <row r="27" spans="1:15">
      <c r="A27" s="4">
        <v>23</v>
      </c>
      <c r="B27" s="3" t="s">
        <v>18</v>
      </c>
      <c r="C27" s="3">
        <v>240</v>
      </c>
      <c r="E27" s="4">
        <v>1</v>
      </c>
      <c r="F27" s="3" t="s">
        <v>63</v>
      </c>
      <c r="G27" s="3">
        <v>288</v>
      </c>
      <c r="H27" s="3" t="s">
        <v>10</v>
      </c>
      <c r="I27" s="3">
        <v>144</v>
      </c>
      <c r="K27" s="4">
        <v>23</v>
      </c>
      <c r="L27" s="3" t="s">
        <v>14</v>
      </c>
      <c r="M27" s="3">
        <v>240</v>
      </c>
      <c r="N27" s="3"/>
      <c r="O27" s="3"/>
    </row>
    <row r="28" spans="1:15">
      <c r="A28" s="4">
        <v>24</v>
      </c>
      <c r="B28" s="3" t="s">
        <v>22</v>
      </c>
      <c r="C28" s="3">
        <v>240</v>
      </c>
      <c r="E28" s="4">
        <v>2</v>
      </c>
      <c r="F28" s="3" t="s">
        <v>59</v>
      </c>
      <c r="G28" s="3">
        <v>216</v>
      </c>
      <c r="H28" s="3" t="s">
        <v>61</v>
      </c>
      <c r="I28" s="3">
        <v>360</v>
      </c>
      <c r="K28" s="4">
        <v>24</v>
      </c>
      <c r="L28" s="3" t="s">
        <v>130</v>
      </c>
      <c r="M28" s="3">
        <v>240</v>
      </c>
      <c r="N28" s="3"/>
      <c r="O28" s="3"/>
    </row>
    <row r="29" spans="1:15">
      <c r="A29" s="4">
        <v>25</v>
      </c>
      <c r="B29" s="3" t="s">
        <v>20</v>
      </c>
      <c r="C29" s="3">
        <v>240</v>
      </c>
      <c r="E29" s="4">
        <v>3</v>
      </c>
      <c r="F29" s="3" t="s">
        <v>55</v>
      </c>
      <c r="G29" s="3">
        <v>216</v>
      </c>
      <c r="H29" s="3" t="s">
        <v>57</v>
      </c>
      <c r="I29" s="3">
        <v>216</v>
      </c>
      <c r="K29" s="4">
        <v>25</v>
      </c>
      <c r="L29" s="3" t="s">
        <v>23</v>
      </c>
      <c r="M29" s="3">
        <v>120</v>
      </c>
      <c r="N29" s="3"/>
      <c r="O29" s="3"/>
    </row>
    <row r="30" spans="1:15">
      <c r="A30" s="4">
        <v>26</v>
      </c>
      <c r="B30" s="3" t="s">
        <v>14</v>
      </c>
      <c r="C30" s="3">
        <v>240</v>
      </c>
      <c r="E30" s="4">
        <v>4</v>
      </c>
      <c r="F30" s="3" t="s">
        <v>74</v>
      </c>
      <c r="G30" s="3">
        <v>72</v>
      </c>
      <c r="H30" s="3" t="s">
        <v>94</v>
      </c>
      <c r="I30" s="3">
        <v>144</v>
      </c>
      <c r="K30" s="3"/>
      <c r="L30" s="3"/>
      <c r="M30" s="3"/>
      <c r="N30" s="3" t="s">
        <v>39</v>
      </c>
      <c r="O30" s="3">
        <v>6660</v>
      </c>
    </row>
    <row r="31" spans="1:9">
      <c r="A31" s="4">
        <v>27</v>
      </c>
      <c r="B31" s="3" t="s">
        <v>130</v>
      </c>
      <c r="C31" s="3">
        <v>240</v>
      </c>
      <c r="E31" s="4">
        <v>5</v>
      </c>
      <c r="F31" s="3" t="s">
        <v>92</v>
      </c>
      <c r="G31" s="3">
        <v>144</v>
      </c>
      <c r="H31" s="3" t="s">
        <v>90</v>
      </c>
      <c r="I31" s="3">
        <v>144</v>
      </c>
    </row>
    <row r="32" spans="1:9">
      <c r="A32" s="4">
        <v>28</v>
      </c>
      <c r="B32" s="3" t="s">
        <v>23</v>
      </c>
      <c r="C32" s="3">
        <v>120</v>
      </c>
      <c r="E32" s="4">
        <v>6</v>
      </c>
      <c r="F32" s="3" t="s">
        <v>89</v>
      </c>
      <c r="G32" s="3">
        <v>144</v>
      </c>
      <c r="H32" s="3" t="s">
        <v>89</v>
      </c>
      <c r="I32" s="3">
        <v>144</v>
      </c>
    </row>
    <row r="33" spans="1:9">
      <c r="A33" s="4">
        <v>29</v>
      </c>
      <c r="B33" s="3" t="s">
        <v>149</v>
      </c>
      <c r="C33" s="3">
        <v>360</v>
      </c>
      <c r="E33" s="4">
        <v>7</v>
      </c>
      <c r="F33" s="3" t="s">
        <v>87</v>
      </c>
      <c r="G33" s="3">
        <v>144</v>
      </c>
      <c r="H33" s="3" t="s">
        <v>83</v>
      </c>
      <c r="I33" s="3">
        <v>144</v>
      </c>
    </row>
    <row r="34" spans="1:9">
      <c r="A34" s="4">
        <v>30</v>
      </c>
      <c r="B34" s="3" t="s">
        <v>147</v>
      </c>
      <c r="C34" s="3">
        <v>180</v>
      </c>
      <c r="E34" s="4">
        <v>8</v>
      </c>
      <c r="F34" s="3" t="s">
        <v>84</v>
      </c>
      <c r="G34" s="3">
        <v>72</v>
      </c>
      <c r="H34" s="3" t="s">
        <v>81</v>
      </c>
      <c r="I34" s="3">
        <v>72</v>
      </c>
    </row>
    <row r="35" spans="1:9">
      <c r="A35" s="4">
        <v>31</v>
      </c>
      <c r="B35" s="3" t="s">
        <v>145</v>
      </c>
      <c r="C35" s="3">
        <v>240</v>
      </c>
      <c r="E35" s="4">
        <v>9</v>
      </c>
      <c r="F35" s="3" t="s">
        <v>309</v>
      </c>
      <c r="G35" s="3">
        <v>72</v>
      </c>
      <c r="H35" s="3" t="s">
        <v>80</v>
      </c>
      <c r="I35" s="3">
        <v>144</v>
      </c>
    </row>
    <row r="36" spans="1:9">
      <c r="A36" s="4">
        <v>32</v>
      </c>
      <c r="B36" s="3" t="s">
        <v>154</v>
      </c>
      <c r="C36" s="3">
        <v>240</v>
      </c>
      <c r="E36" s="4">
        <v>10</v>
      </c>
      <c r="F36" s="3" t="s">
        <v>310</v>
      </c>
      <c r="G36" s="3">
        <v>144</v>
      </c>
      <c r="H36" s="3" t="s">
        <v>71</v>
      </c>
      <c r="I36" s="3">
        <v>144</v>
      </c>
    </row>
    <row r="37" spans="1:9">
      <c r="A37" s="4">
        <v>33</v>
      </c>
      <c r="B37" s="3" t="s">
        <v>150</v>
      </c>
      <c r="C37" s="3">
        <v>240</v>
      </c>
      <c r="E37" s="4">
        <v>11</v>
      </c>
      <c r="F37" s="3" t="s">
        <v>77</v>
      </c>
      <c r="G37" s="3">
        <v>144</v>
      </c>
      <c r="H37" s="3"/>
      <c r="I37" s="3"/>
    </row>
    <row r="38" spans="1:9">
      <c r="A38" s="4">
        <v>34</v>
      </c>
      <c r="B38" s="3" t="s">
        <v>71</v>
      </c>
      <c r="C38" s="3">
        <v>600</v>
      </c>
      <c r="E38" s="4">
        <v>12</v>
      </c>
      <c r="F38" s="3" t="s">
        <v>68</v>
      </c>
      <c r="G38" s="3">
        <v>144</v>
      </c>
      <c r="H38" s="3"/>
      <c r="I38" s="3"/>
    </row>
    <row r="39" spans="1:9">
      <c r="A39" s="4">
        <v>35</v>
      </c>
      <c r="B39" s="3" t="s">
        <v>10</v>
      </c>
      <c r="C39" s="3">
        <v>360</v>
      </c>
      <c r="E39" s="4">
        <v>13</v>
      </c>
      <c r="F39" s="3" t="s">
        <v>53</v>
      </c>
      <c r="G39" s="3">
        <v>72</v>
      </c>
      <c r="H39" s="3"/>
      <c r="I39" s="3"/>
    </row>
    <row r="40" spans="1:9">
      <c r="A40" s="4">
        <v>36</v>
      </c>
      <c r="B40" s="3" t="s">
        <v>61</v>
      </c>
      <c r="C40" s="3">
        <v>900</v>
      </c>
      <c r="E40" s="4">
        <v>14</v>
      </c>
      <c r="F40" s="3" t="s">
        <v>72</v>
      </c>
      <c r="G40" s="3">
        <v>144</v>
      </c>
      <c r="H40" s="3"/>
      <c r="I40" s="3"/>
    </row>
    <row r="41" spans="1:9">
      <c r="A41" s="4">
        <v>37</v>
      </c>
      <c r="B41" s="3" t="s">
        <v>57</v>
      </c>
      <c r="C41" s="3">
        <v>540</v>
      </c>
      <c r="E41" s="4">
        <v>15</v>
      </c>
      <c r="F41" s="3" t="s">
        <v>67</v>
      </c>
      <c r="G41" s="3">
        <v>72</v>
      </c>
      <c r="H41" s="3"/>
      <c r="I41" s="3"/>
    </row>
    <row r="42" spans="1:9">
      <c r="A42" s="4">
        <v>38</v>
      </c>
      <c r="B42" s="3" t="s">
        <v>94</v>
      </c>
      <c r="C42" s="3">
        <v>360</v>
      </c>
      <c r="E42" s="4">
        <v>16</v>
      </c>
      <c r="F42" s="3" t="s">
        <v>69</v>
      </c>
      <c r="G42" s="3">
        <v>72</v>
      </c>
      <c r="H42" s="3"/>
      <c r="I42" s="3"/>
    </row>
    <row r="43" spans="1:9">
      <c r="A43" s="4">
        <v>39</v>
      </c>
      <c r="B43" s="3" t="s">
        <v>90</v>
      </c>
      <c r="C43" s="3">
        <v>360</v>
      </c>
      <c r="E43" s="4">
        <v>17</v>
      </c>
      <c r="F43" s="3" t="s">
        <v>66</v>
      </c>
      <c r="G43" s="3">
        <v>144</v>
      </c>
      <c r="H43" s="3"/>
      <c r="I43" s="3"/>
    </row>
    <row r="44" spans="1:9">
      <c r="A44" s="4">
        <v>40</v>
      </c>
      <c r="B44" s="3" t="s">
        <v>83</v>
      </c>
      <c r="C44" s="3">
        <v>360</v>
      </c>
      <c r="E44" s="4"/>
      <c r="F44" s="3" t="s">
        <v>39</v>
      </c>
      <c r="G44" s="3"/>
      <c r="H44" s="3"/>
      <c r="I44" s="3">
        <v>3960</v>
      </c>
    </row>
    <row r="45" spans="1:9">
      <c r="A45" s="4">
        <v>41</v>
      </c>
      <c r="B45" s="3" t="s">
        <v>81</v>
      </c>
      <c r="C45" s="3">
        <v>180</v>
      </c>
      <c r="E45" s="4"/>
      <c r="F45" s="3"/>
      <c r="G45" s="3"/>
      <c r="H45" s="3"/>
      <c r="I45" s="3"/>
    </row>
    <row r="46" spans="1:3">
      <c r="A46" s="4">
        <v>42</v>
      </c>
      <c r="B46" s="3" t="s">
        <v>80</v>
      </c>
      <c r="C46" s="3">
        <v>360</v>
      </c>
    </row>
    <row r="47" spans="1:3">
      <c r="A47" s="4"/>
      <c r="B47" s="3" t="s">
        <v>39</v>
      </c>
      <c r="C47" s="3">
        <f>SUM(C5:C46)</f>
        <v>16668</v>
      </c>
    </row>
    <row r="48" spans="2:6">
      <c r="B48" s="5">
        <f>C47</f>
        <v>16668</v>
      </c>
      <c r="C48" s="5"/>
      <c r="D48" s="5"/>
      <c r="E48" s="5"/>
      <c r="F48" s="6"/>
    </row>
    <row r="50" ht="14.25" spans="1:1">
      <c r="A50" s="7" t="s">
        <v>160</v>
      </c>
    </row>
  </sheetData>
  <mergeCells count="1">
    <mergeCell ref="B48:E48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F6" sqref="F6"/>
    </sheetView>
  </sheetViews>
  <sheetFormatPr defaultColWidth="9" defaultRowHeight="13.5" outlineLevelCol="5"/>
  <cols>
    <col min="1" max="1" width="12" customWidth="1"/>
    <col min="2" max="2" width="12.875" customWidth="1"/>
    <col min="3" max="3" width="11.5" customWidth="1"/>
  </cols>
  <sheetData>
    <row r="1" ht="20.25" spans="1:6">
      <c r="A1" s="306" t="s">
        <v>167</v>
      </c>
      <c r="B1" s="306"/>
      <c r="C1" s="306"/>
      <c r="D1" s="306"/>
      <c r="E1" s="306"/>
      <c r="F1" s="85"/>
    </row>
    <row r="2" ht="14.25" spans="1:6">
      <c r="A2" s="85"/>
      <c r="B2" s="85"/>
      <c r="C2" s="85"/>
      <c r="D2" s="85"/>
      <c r="E2" s="85"/>
      <c r="F2" s="85"/>
    </row>
    <row r="3" ht="18.75" spans="1:6">
      <c r="A3" s="307" t="s">
        <v>2</v>
      </c>
      <c r="B3" s="307" t="s">
        <v>3</v>
      </c>
      <c r="C3" s="307" t="s">
        <v>105</v>
      </c>
      <c r="D3" s="85"/>
      <c r="E3" s="85"/>
      <c r="F3" s="85"/>
    </row>
    <row r="4" ht="18.75" spans="1:6">
      <c r="A4" s="307">
        <v>1</v>
      </c>
      <c r="B4" s="307" t="s">
        <v>119</v>
      </c>
      <c r="C4" s="307">
        <v>150</v>
      </c>
      <c r="D4" s="85"/>
      <c r="E4" s="85"/>
      <c r="F4" s="85"/>
    </row>
    <row r="5" ht="18.75" spans="1:6">
      <c r="A5" s="307">
        <v>2</v>
      </c>
      <c r="B5" s="307" t="s">
        <v>93</v>
      </c>
      <c r="C5" s="307">
        <v>150</v>
      </c>
      <c r="D5" s="85"/>
      <c r="E5" s="85"/>
      <c r="F5" s="85"/>
    </row>
    <row r="6" ht="20.25" spans="1:6">
      <c r="A6" s="307"/>
      <c r="B6" s="307" t="s">
        <v>39</v>
      </c>
      <c r="C6" s="308">
        <f>SUM(C4:C5)</f>
        <v>300</v>
      </c>
      <c r="D6" s="85"/>
      <c r="E6" s="85"/>
      <c r="F6" s="85"/>
    </row>
    <row r="7" ht="14.25" spans="1:6">
      <c r="A7" s="85"/>
      <c r="B7" s="85"/>
      <c r="C7" s="85"/>
      <c r="D7" s="85"/>
      <c r="E7" s="85"/>
      <c r="F7" s="85"/>
    </row>
    <row r="8" ht="14.25" spans="1:6">
      <c r="A8" s="85"/>
      <c r="B8" s="309">
        <f>C6</f>
        <v>300</v>
      </c>
      <c r="C8" s="85"/>
      <c r="D8" s="85"/>
      <c r="E8" s="85"/>
      <c r="F8" s="85"/>
    </row>
    <row r="9" ht="14.25" spans="1:6">
      <c r="A9" s="85"/>
      <c r="B9" s="85"/>
      <c r="C9" s="85"/>
      <c r="D9" s="85"/>
      <c r="E9" s="85"/>
      <c r="F9" s="85"/>
    </row>
    <row r="10" ht="16.5" spans="1:6">
      <c r="A10" s="102" t="s">
        <v>168</v>
      </c>
      <c r="B10" s="102"/>
      <c r="C10" s="102"/>
      <c r="D10" s="102"/>
      <c r="E10" s="102"/>
      <c r="F10" s="102"/>
    </row>
  </sheetData>
  <mergeCells count="2">
    <mergeCell ref="A1:E1"/>
    <mergeCell ref="A10:F10"/>
  </mergeCells>
  <pageMargins left="1.18055555555556" right="0.75" top="1.65347222222222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"/>
  <sheetViews>
    <sheetView workbookViewId="0">
      <selection activeCell="B102" sqref="B102"/>
    </sheetView>
  </sheetViews>
  <sheetFormatPr defaultColWidth="9" defaultRowHeight="13.5" outlineLevelCol="5"/>
  <sheetData>
    <row r="1" ht="16.5" spans="1:6">
      <c r="A1" s="297" t="s">
        <v>169</v>
      </c>
      <c r="B1" s="297"/>
      <c r="C1" s="298"/>
      <c r="D1" s="298"/>
      <c r="E1" s="298"/>
      <c r="F1" s="297"/>
    </row>
    <row r="2" ht="16.5" spans="1:6">
      <c r="A2" s="299" t="s">
        <v>2</v>
      </c>
      <c r="B2" s="299" t="s">
        <v>3</v>
      </c>
      <c r="C2" s="300" t="s">
        <v>170</v>
      </c>
      <c r="D2" s="300" t="s">
        <v>171</v>
      </c>
      <c r="E2" s="300" t="s">
        <v>105</v>
      </c>
      <c r="F2" s="297"/>
    </row>
    <row r="3" ht="16.5" spans="1:6">
      <c r="A3" s="299">
        <v>1</v>
      </c>
      <c r="B3" s="301" t="s">
        <v>139</v>
      </c>
      <c r="C3" s="300"/>
      <c r="D3" s="300">
        <v>0</v>
      </c>
      <c r="E3" s="300">
        <f t="shared" ref="E3:E66" si="0">C3*10+D3*15</f>
        <v>0</v>
      </c>
      <c r="F3" s="297"/>
    </row>
    <row r="4" ht="16.5" spans="1:6">
      <c r="A4" s="299">
        <v>2</v>
      </c>
      <c r="B4" s="170" t="s">
        <v>89</v>
      </c>
      <c r="C4" s="300">
        <v>5</v>
      </c>
      <c r="D4" s="300">
        <v>0</v>
      </c>
      <c r="E4" s="300">
        <f t="shared" si="0"/>
        <v>50</v>
      </c>
      <c r="F4" s="297"/>
    </row>
    <row r="5" ht="16.5" spans="1:6">
      <c r="A5" s="299">
        <v>3</v>
      </c>
      <c r="B5" s="170" t="s">
        <v>100</v>
      </c>
      <c r="C5" s="300"/>
      <c r="D5" s="300">
        <v>0</v>
      </c>
      <c r="E5" s="300">
        <f t="shared" si="0"/>
        <v>0</v>
      </c>
      <c r="F5" s="297"/>
    </row>
    <row r="6" ht="16.5" spans="1:6">
      <c r="A6" s="299">
        <v>4</v>
      </c>
      <c r="B6" s="302" t="s">
        <v>69</v>
      </c>
      <c r="C6" s="300">
        <v>3</v>
      </c>
      <c r="D6" s="300">
        <v>0</v>
      </c>
      <c r="E6" s="300">
        <f t="shared" si="0"/>
        <v>30</v>
      </c>
      <c r="F6" s="297"/>
    </row>
    <row r="7" ht="16.5" spans="1:6">
      <c r="A7" s="299">
        <v>5</v>
      </c>
      <c r="B7" s="302" t="s">
        <v>36</v>
      </c>
      <c r="C7" s="300"/>
      <c r="D7" s="300">
        <v>0</v>
      </c>
      <c r="E7" s="300">
        <f t="shared" si="0"/>
        <v>0</v>
      </c>
      <c r="F7" s="297"/>
    </row>
    <row r="8" ht="16.5" spans="1:6">
      <c r="A8" s="299">
        <v>6</v>
      </c>
      <c r="B8" s="303" t="s">
        <v>115</v>
      </c>
      <c r="C8" s="300">
        <v>1</v>
      </c>
      <c r="D8" s="300">
        <v>0</v>
      </c>
      <c r="E8" s="300">
        <f t="shared" si="0"/>
        <v>10</v>
      </c>
      <c r="F8" s="297"/>
    </row>
    <row r="9" ht="16.5" spans="1:6">
      <c r="A9" s="299">
        <v>7</v>
      </c>
      <c r="B9" s="170" t="s">
        <v>102</v>
      </c>
      <c r="C9" s="300"/>
      <c r="D9" s="300">
        <v>0</v>
      </c>
      <c r="E9" s="300">
        <f t="shared" si="0"/>
        <v>0</v>
      </c>
      <c r="F9" s="297"/>
    </row>
    <row r="10" ht="16.5" spans="1:6">
      <c r="A10" s="299">
        <v>8</v>
      </c>
      <c r="B10" s="170" t="s">
        <v>27</v>
      </c>
      <c r="C10" s="300"/>
      <c r="D10" s="300">
        <v>0</v>
      </c>
      <c r="E10" s="300">
        <f t="shared" si="0"/>
        <v>0</v>
      </c>
      <c r="F10" s="297"/>
    </row>
    <row r="11" ht="16.5" spans="1:6">
      <c r="A11" s="299">
        <v>9</v>
      </c>
      <c r="B11" s="170" t="s">
        <v>87</v>
      </c>
      <c r="C11" s="300">
        <v>6</v>
      </c>
      <c r="D11" s="300">
        <v>0</v>
      </c>
      <c r="E11" s="300">
        <f t="shared" si="0"/>
        <v>60</v>
      </c>
      <c r="F11" s="297"/>
    </row>
    <row r="12" ht="16.5" spans="1:6">
      <c r="A12" s="299">
        <v>10</v>
      </c>
      <c r="B12" s="170" t="s">
        <v>37</v>
      </c>
      <c r="C12" s="300"/>
      <c r="D12" s="300">
        <v>5</v>
      </c>
      <c r="E12" s="300">
        <f t="shared" si="0"/>
        <v>75</v>
      </c>
      <c r="F12" s="297"/>
    </row>
    <row r="13" ht="16.5" spans="1:6">
      <c r="A13" s="299">
        <v>11</v>
      </c>
      <c r="B13" s="170" t="s">
        <v>44</v>
      </c>
      <c r="C13" s="300"/>
      <c r="D13" s="300">
        <v>0</v>
      </c>
      <c r="E13" s="300">
        <f t="shared" si="0"/>
        <v>0</v>
      </c>
      <c r="F13" s="297"/>
    </row>
    <row r="14" ht="16.5" spans="1:6">
      <c r="A14" s="299">
        <v>12</v>
      </c>
      <c r="B14" s="302" t="s">
        <v>64</v>
      </c>
      <c r="C14" s="300">
        <v>4</v>
      </c>
      <c r="D14" s="300">
        <v>0</v>
      </c>
      <c r="E14" s="300">
        <f t="shared" si="0"/>
        <v>40</v>
      </c>
      <c r="F14" s="297"/>
    </row>
    <row r="15" ht="16.5" spans="1:6">
      <c r="A15" s="299">
        <v>13</v>
      </c>
      <c r="B15" s="170" t="s">
        <v>79</v>
      </c>
      <c r="C15" s="300">
        <v>3</v>
      </c>
      <c r="D15" s="300">
        <v>0</v>
      </c>
      <c r="E15" s="300">
        <f t="shared" si="0"/>
        <v>30</v>
      </c>
      <c r="F15" s="297"/>
    </row>
    <row r="16" ht="16.5" spans="1:6">
      <c r="A16" s="299">
        <v>14</v>
      </c>
      <c r="B16" s="170" t="s">
        <v>29</v>
      </c>
      <c r="C16" s="300">
        <v>2</v>
      </c>
      <c r="D16" s="300">
        <v>0</v>
      </c>
      <c r="E16" s="300">
        <f t="shared" si="0"/>
        <v>20</v>
      </c>
      <c r="F16" s="297"/>
    </row>
    <row r="17" ht="16.5" spans="1:6">
      <c r="A17" s="299">
        <v>15</v>
      </c>
      <c r="B17" s="302" t="s">
        <v>91</v>
      </c>
      <c r="C17" s="300"/>
      <c r="D17" s="300">
        <v>0</v>
      </c>
      <c r="E17" s="300">
        <f t="shared" si="0"/>
        <v>0</v>
      </c>
      <c r="F17" s="297"/>
    </row>
    <row r="18" ht="16.5" spans="1:6">
      <c r="A18" s="299">
        <v>16</v>
      </c>
      <c r="B18" s="170" t="s">
        <v>31</v>
      </c>
      <c r="C18" s="300"/>
      <c r="D18" s="300">
        <v>0</v>
      </c>
      <c r="E18" s="300">
        <f t="shared" si="0"/>
        <v>0</v>
      </c>
      <c r="F18" s="297"/>
    </row>
    <row r="19" ht="16.5" spans="1:6">
      <c r="A19" s="299">
        <v>17</v>
      </c>
      <c r="B19" s="302" t="s">
        <v>82</v>
      </c>
      <c r="C19" s="300">
        <v>2</v>
      </c>
      <c r="D19" s="300">
        <v>0</v>
      </c>
      <c r="E19" s="300">
        <f t="shared" si="0"/>
        <v>20</v>
      </c>
      <c r="F19" s="297"/>
    </row>
    <row r="20" ht="16.5" spans="1:6">
      <c r="A20" s="299">
        <v>18</v>
      </c>
      <c r="B20" s="299" t="s">
        <v>83</v>
      </c>
      <c r="C20" s="300">
        <v>8</v>
      </c>
      <c r="D20" s="300">
        <v>5</v>
      </c>
      <c r="E20" s="300">
        <f t="shared" si="0"/>
        <v>155</v>
      </c>
      <c r="F20" s="297"/>
    </row>
    <row r="21" ht="16.5" spans="1:6">
      <c r="A21" s="299">
        <v>19</v>
      </c>
      <c r="B21" s="302" t="s">
        <v>119</v>
      </c>
      <c r="C21" s="300"/>
      <c r="D21" s="300">
        <v>0</v>
      </c>
      <c r="E21" s="300">
        <f t="shared" si="0"/>
        <v>0</v>
      </c>
      <c r="F21" s="297"/>
    </row>
    <row r="22" ht="16.5" spans="1:6">
      <c r="A22" s="299">
        <v>20</v>
      </c>
      <c r="B22" s="170" t="s">
        <v>12</v>
      </c>
      <c r="C22" s="300">
        <v>5</v>
      </c>
      <c r="D22" s="300">
        <v>6</v>
      </c>
      <c r="E22" s="300">
        <f t="shared" si="0"/>
        <v>140</v>
      </c>
      <c r="F22" s="297"/>
    </row>
    <row r="23" ht="16.5" spans="1:6">
      <c r="A23" s="299">
        <v>21</v>
      </c>
      <c r="B23" s="302" t="s">
        <v>77</v>
      </c>
      <c r="C23" s="300">
        <v>8</v>
      </c>
      <c r="D23" s="300">
        <v>2</v>
      </c>
      <c r="E23" s="300">
        <f t="shared" si="0"/>
        <v>110</v>
      </c>
      <c r="F23" s="297"/>
    </row>
    <row r="24" ht="16.5" spans="1:6">
      <c r="A24" s="299">
        <v>22</v>
      </c>
      <c r="B24" s="302" t="s">
        <v>112</v>
      </c>
      <c r="C24" s="300"/>
      <c r="D24" s="300">
        <v>0</v>
      </c>
      <c r="E24" s="300">
        <f t="shared" si="0"/>
        <v>0</v>
      </c>
      <c r="F24" s="297"/>
    </row>
    <row r="25" ht="16.5" spans="1:6">
      <c r="A25" s="299">
        <v>23</v>
      </c>
      <c r="B25" s="170" t="s">
        <v>127</v>
      </c>
      <c r="C25" s="300"/>
      <c r="D25" s="300">
        <v>0</v>
      </c>
      <c r="E25" s="300">
        <f t="shared" si="0"/>
        <v>0</v>
      </c>
      <c r="F25" s="297"/>
    </row>
    <row r="26" ht="16.5" spans="1:6">
      <c r="A26" s="299">
        <v>24</v>
      </c>
      <c r="B26" s="302" t="s">
        <v>116</v>
      </c>
      <c r="C26" s="300">
        <v>2</v>
      </c>
      <c r="D26" s="300">
        <v>0</v>
      </c>
      <c r="E26" s="300">
        <f t="shared" si="0"/>
        <v>20</v>
      </c>
      <c r="F26" s="297"/>
    </row>
    <row r="27" ht="16.5" spans="1:6">
      <c r="A27" s="299">
        <v>25</v>
      </c>
      <c r="B27" s="170" t="s">
        <v>57</v>
      </c>
      <c r="C27" s="300">
        <v>4</v>
      </c>
      <c r="D27" s="300">
        <v>0</v>
      </c>
      <c r="E27" s="300">
        <f t="shared" si="0"/>
        <v>40</v>
      </c>
      <c r="F27" s="297"/>
    </row>
    <row r="28" ht="16.5" spans="1:6">
      <c r="A28" s="299">
        <v>26</v>
      </c>
      <c r="B28" s="170" t="s">
        <v>123</v>
      </c>
      <c r="C28" s="300"/>
      <c r="D28" s="300">
        <v>1</v>
      </c>
      <c r="E28" s="300">
        <f t="shared" si="0"/>
        <v>15</v>
      </c>
      <c r="F28" s="297"/>
    </row>
    <row r="29" ht="16.5" spans="1:6">
      <c r="A29" s="299">
        <v>27</v>
      </c>
      <c r="B29" s="170" t="s">
        <v>85</v>
      </c>
      <c r="C29" s="300">
        <v>2</v>
      </c>
      <c r="D29" s="300">
        <v>0</v>
      </c>
      <c r="E29" s="300">
        <f t="shared" si="0"/>
        <v>20</v>
      </c>
      <c r="F29" s="297"/>
    </row>
    <row r="30" ht="16.5" spans="1:6">
      <c r="A30" s="299">
        <v>28</v>
      </c>
      <c r="B30" s="170" t="s">
        <v>23</v>
      </c>
      <c r="C30" s="300">
        <v>3</v>
      </c>
      <c r="D30" s="300">
        <v>0</v>
      </c>
      <c r="E30" s="300">
        <f t="shared" si="0"/>
        <v>30</v>
      </c>
      <c r="F30" s="297"/>
    </row>
    <row r="31" ht="16.5" spans="1:6">
      <c r="A31" s="299">
        <v>29</v>
      </c>
      <c r="B31" s="299" t="s">
        <v>71</v>
      </c>
      <c r="C31" s="300">
        <v>5</v>
      </c>
      <c r="D31" s="300">
        <v>1</v>
      </c>
      <c r="E31" s="300">
        <f t="shared" si="0"/>
        <v>65</v>
      </c>
      <c r="F31" s="297"/>
    </row>
    <row r="32" ht="16.5" spans="1:6">
      <c r="A32" s="299">
        <v>30</v>
      </c>
      <c r="B32" s="170" t="s">
        <v>88</v>
      </c>
      <c r="C32" s="300">
        <v>2</v>
      </c>
      <c r="D32" s="300">
        <v>0</v>
      </c>
      <c r="E32" s="300">
        <f t="shared" si="0"/>
        <v>20</v>
      </c>
      <c r="F32" s="297"/>
    </row>
    <row r="33" ht="16.5" spans="1:6">
      <c r="A33" s="299">
        <v>31</v>
      </c>
      <c r="B33" s="170" t="s">
        <v>62</v>
      </c>
      <c r="C33" s="300"/>
      <c r="D33" s="300">
        <v>0</v>
      </c>
      <c r="E33" s="300">
        <f t="shared" si="0"/>
        <v>0</v>
      </c>
      <c r="F33" s="297"/>
    </row>
    <row r="34" ht="16.5" spans="1:6">
      <c r="A34" s="299">
        <v>32</v>
      </c>
      <c r="B34" s="170" t="s">
        <v>113</v>
      </c>
      <c r="C34" s="300">
        <v>4</v>
      </c>
      <c r="D34" s="300">
        <v>1</v>
      </c>
      <c r="E34" s="300">
        <f t="shared" si="0"/>
        <v>55</v>
      </c>
      <c r="F34" s="297"/>
    </row>
    <row r="35" ht="16.5" spans="1:6">
      <c r="A35" s="299">
        <v>33</v>
      </c>
      <c r="B35" s="299" t="s">
        <v>81</v>
      </c>
      <c r="C35" s="300">
        <v>4</v>
      </c>
      <c r="D35" s="300">
        <v>3</v>
      </c>
      <c r="E35" s="300">
        <f t="shared" si="0"/>
        <v>85</v>
      </c>
      <c r="F35" s="297"/>
    </row>
    <row r="36" ht="16.5" spans="1:6">
      <c r="A36" s="299">
        <v>34</v>
      </c>
      <c r="B36" s="170" t="s">
        <v>117</v>
      </c>
      <c r="C36" s="300"/>
      <c r="D36" s="300">
        <v>0</v>
      </c>
      <c r="E36" s="300">
        <f t="shared" si="0"/>
        <v>0</v>
      </c>
      <c r="F36" s="297"/>
    </row>
    <row r="37" ht="16.5" spans="1:6">
      <c r="A37" s="299">
        <v>35</v>
      </c>
      <c r="B37" s="170" t="s">
        <v>61</v>
      </c>
      <c r="C37" s="300"/>
      <c r="D37" s="300">
        <v>0</v>
      </c>
      <c r="E37" s="300">
        <f t="shared" si="0"/>
        <v>0</v>
      </c>
      <c r="F37" s="297"/>
    </row>
    <row r="38" ht="16.5" spans="1:6">
      <c r="A38" s="299">
        <v>36</v>
      </c>
      <c r="B38" s="170" t="s">
        <v>124</v>
      </c>
      <c r="C38" s="300">
        <v>2</v>
      </c>
      <c r="D38" s="300">
        <v>0</v>
      </c>
      <c r="E38" s="300">
        <f t="shared" si="0"/>
        <v>20</v>
      </c>
      <c r="F38" s="297"/>
    </row>
    <row r="39" ht="16.5" spans="1:6">
      <c r="A39" s="299">
        <v>37</v>
      </c>
      <c r="B39" s="302" t="s">
        <v>13</v>
      </c>
      <c r="C39" s="300">
        <v>3</v>
      </c>
      <c r="D39" s="300">
        <v>2</v>
      </c>
      <c r="E39" s="300">
        <f t="shared" si="0"/>
        <v>60</v>
      </c>
      <c r="F39" s="297"/>
    </row>
    <row r="40" ht="16.5" spans="1:6">
      <c r="A40" s="299">
        <v>38</v>
      </c>
      <c r="B40" s="170" t="s">
        <v>90</v>
      </c>
      <c r="C40" s="300">
        <v>6</v>
      </c>
      <c r="D40" s="300">
        <v>0</v>
      </c>
      <c r="E40" s="300">
        <f t="shared" si="0"/>
        <v>60</v>
      </c>
      <c r="F40" s="297"/>
    </row>
    <row r="41" ht="16.5" spans="1:6">
      <c r="A41" s="299">
        <v>39</v>
      </c>
      <c r="B41" s="170" t="s">
        <v>22</v>
      </c>
      <c r="C41" s="300"/>
      <c r="D41" s="300">
        <v>0</v>
      </c>
      <c r="E41" s="300">
        <f t="shared" si="0"/>
        <v>0</v>
      </c>
      <c r="F41" s="297"/>
    </row>
    <row r="42" ht="16.5" spans="1:6">
      <c r="A42" s="299">
        <v>40</v>
      </c>
      <c r="B42" s="170" t="s">
        <v>20</v>
      </c>
      <c r="C42" s="300"/>
      <c r="D42" s="300">
        <v>1</v>
      </c>
      <c r="E42" s="300">
        <f t="shared" si="0"/>
        <v>15</v>
      </c>
      <c r="F42" s="297"/>
    </row>
    <row r="43" ht="16.5" spans="1:6">
      <c r="A43" s="299">
        <v>41</v>
      </c>
      <c r="B43" s="302" t="s">
        <v>109</v>
      </c>
      <c r="C43" s="300"/>
      <c r="D43" s="300">
        <v>0</v>
      </c>
      <c r="E43" s="300">
        <f t="shared" si="0"/>
        <v>0</v>
      </c>
      <c r="F43" s="297"/>
    </row>
    <row r="44" ht="16.5" spans="1:6">
      <c r="A44" s="299">
        <v>42</v>
      </c>
      <c r="B44" s="302" t="s">
        <v>68</v>
      </c>
      <c r="C44" s="300">
        <v>6</v>
      </c>
      <c r="D44" s="300">
        <v>1</v>
      </c>
      <c r="E44" s="300">
        <f t="shared" si="0"/>
        <v>75</v>
      </c>
      <c r="F44" s="297"/>
    </row>
    <row r="45" ht="16.5" spans="1:6">
      <c r="A45" s="299">
        <v>43</v>
      </c>
      <c r="B45" s="170" t="s">
        <v>30</v>
      </c>
      <c r="C45" s="300">
        <v>2</v>
      </c>
      <c r="D45" s="300">
        <v>0</v>
      </c>
      <c r="E45" s="300">
        <f t="shared" si="0"/>
        <v>20</v>
      </c>
      <c r="F45" s="297"/>
    </row>
    <row r="46" ht="16.5" spans="1:6">
      <c r="A46" s="299">
        <v>44</v>
      </c>
      <c r="B46" s="170" t="s">
        <v>9</v>
      </c>
      <c r="C46" s="300"/>
      <c r="D46" s="300">
        <v>4</v>
      </c>
      <c r="E46" s="300">
        <f t="shared" si="0"/>
        <v>60</v>
      </c>
      <c r="F46" s="297"/>
    </row>
    <row r="47" ht="16.5" spans="1:6">
      <c r="A47" s="299">
        <v>45</v>
      </c>
      <c r="B47" s="302" t="s">
        <v>73</v>
      </c>
      <c r="C47" s="300"/>
      <c r="D47" s="300">
        <v>0</v>
      </c>
      <c r="E47" s="300">
        <f t="shared" si="0"/>
        <v>0</v>
      </c>
      <c r="F47" s="297"/>
    </row>
    <row r="48" ht="16.5" spans="1:6">
      <c r="A48" s="299">
        <v>46</v>
      </c>
      <c r="B48" s="170" t="s">
        <v>24</v>
      </c>
      <c r="C48" s="300"/>
      <c r="D48" s="300">
        <v>0</v>
      </c>
      <c r="E48" s="300">
        <f t="shared" si="0"/>
        <v>0</v>
      </c>
      <c r="F48" s="297"/>
    </row>
    <row r="49" ht="16.5" spans="1:6">
      <c r="A49" s="299">
        <v>47</v>
      </c>
      <c r="B49" s="168" t="s">
        <v>56</v>
      </c>
      <c r="C49" s="300"/>
      <c r="D49" s="300">
        <v>0</v>
      </c>
      <c r="E49" s="300">
        <f t="shared" si="0"/>
        <v>0</v>
      </c>
      <c r="F49" s="297"/>
    </row>
    <row r="50" ht="16.5" spans="1:6">
      <c r="A50" s="299">
        <v>48</v>
      </c>
      <c r="B50" s="302" t="s">
        <v>78</v>
      </c>
      <c r="C50" s="300">
        <v>8</v>
      </c>
      <c r="D50" s="300">
        <v>0</v>
      </c>
      <c r="E50" s="300">
        <f t="shared" si="0"/>
        <v>80</v>
      </c>
      <c r="F50" s="297"/>
    </row>
    <row r="51" ht="16.5" spans="1:6">
      <c r="A51" s="299">
        <v>49</v>
      </c>
      <c r="B51" s="302" t="s">
        <v>106</v>
      </c>
      <c r="C51" s="300"/>
      <c r="D51" s="300">
        <v>0</v>
      </c>
      <c r="E51" s="300">
        <f t="shared" si="0"/>
        <v>0</v>
      </c>
      <c r="F51" s="297"/>
    </row>
    <row r="52" ht="16.5" spans="1:6">
      <c r="A52" s="299">
        <v>50</v>
      </c>
      <c r="B52" s="170" t="s">
        <v>120</v>
      </c>
      <c r="C52" s="300">
        <v>2</v>
      </c>
      <c r="D52" s="300">
        <v>0</v>
      </c>
      <c r="E52" s="300">
        <f t="shared" si="0"/>
        <v>20</v>
      </c>
      <c r="F52" s="297"/>
    </row>
    <row r="53" ht="16.5" spans="1:6">
      <c r="A53" s="299">
        <v>51</v>
      </c>
      <c r="B53" s="170" t="s">
        <v>114</v>
      </c>
      <c r="C53" s="300"/>
      <c r="D53" s="300">
        <v>0</v>
      </c>
      <c r="E53" s="300">
        <f t="shared" si="0"/>
        <v>0</v>
      </c>
      <c r="F53" s="297"/>
    </row>
    <row r="54" ht="16.5" spans="1:6">
      <c r="A54" s="299">
        <v>52</v>
      </c>
      <c r="B54" s="302" t="s">
        <v>136</v>
      </c>
      <c r="C54" s="300"/>
      <c r="D54" s="300">
        <v>0</v>
      </c>
      <c r="E54" s="300">
        <f t="shared" si="0"/>
        <v>0</v>
      </c>
      <c r="F54" s="297"/>
    </row>
    <row r="55" ht="16.5" spans="1:6">
      <c r="A55" s="299">
        <v>53</v>
      </c>
      <c r="B55" s="170" t="s">
        <v>21</v>
      </c>
      <c r="C55" s="300"/>
      <c r="D55" s="300">
        <v>0</v>
      </c>
      <c r="E55" s="300">
        <f t="shared" si="0"/>
        <v>0</v>
      </c>
      <c r="F55" s="297"/>
    </row>
    <row r="56" ht="16.5" spans="1:6">
      <c r="A56" s="299">
        <v>54</v>
      </c>
      <c r="B56" s="170" t="s">
        <v>34</v>
      </c>
      <c r="C56" s="300"/>
      <c r="D56" s="300">
        <v>0</v>
      </c>
      <c r="E56" s="300">
        <f t="shared" si="0"/>
        <v>0</v>
      </c>
      <c r="F56" s="297"/>
    </row>
    <row r="57" ht="16.5" spans="1:6">
      <c r="A57" s="299">
        <v>55</v>
      </c>
      <c r="B57" s="170" t="s">
        <v>95</v>
      </c>
      <c r="C57" s="300"/>
      <c r="D57" s="300">
        <v>0</v>
      </c>
      <c r="E57" s="300">
        <f t="shared" si="0"/>
        <v>0</v>
      </c>
      <c r="F57" s="297"/>
    </row>
    <row r="58" ht="16.5" spans="1:6">
      <c r="A58" s="299">
        <v>56</v>
      </c>
      <c r="B58" s="170" t="s">
        <v>131</v>
      </c>
      <c r="C58" s="300"/>
      <c r="D58" s="300">
        <v>0</v>
      </c>
      <c r="E58" s="300">
        <f t="shared" si="0"/>
        <v>0</v>
      </c>
      <c r="F58" s="297"/>
    </row>
    <row r="59" ht="16.5" spans="1:6">
      <c r="A59" s="299">
        <v>57</v>
      </c>
      <c r="B59" s="302" t="s">
        <v>98</v>
      </c>
      <c r="C59" s="300"/>
      <c r="D59" s="300">
        <v>0</v>
      </c>
      <c r="E59" s="300">
        <f t="shared" si="0"/>
        <v>0</v>
      </c>
      <c r="F59" s="297"/>
    </row>
    <row r="60" ht="16.5" spans="1:6">
      <c r="A60" s="299">
        <v>58</v>
      </c>
      <c r="B60" s="170" t="s">
        <v>94</v>
      </c>
      <c r="C60" s="300">
        <v>7</v>
      </c>
      <c r="D60" s="300">
        <v>4</v>
      </c>
      <c r="E60" s="300">
        <f t="shared" si="0"/>
        <v>130</v>
      </c>
      <c r="F60" s="297"/>
    </row>
    <row r="61" ht="16.5" spans="1:6">
      <c r="A61" s="299">
        <v>59</v>
      </c>
      <c r="B61" s="301" t="s">
        <v>104</v>
      </c>
      <c r="C61" s="300"/>
      <c r="D61" s="300">
        <v>0</v>
      </c>
      <c r="E61" s="300">
        <f t="shared" si="0"/>
        <v>0</v>
      </c>
      <c r="F61" s="297"/>
    </row>
    <row r="62" ht="16.5" spans="1:6">
      <c r="A62" s="299">
        <v>60</v>
      </c>
      <c r="B62" s="302" t="s">
        <v>101</v>
      </c>
      <c r="C62" s="300"/>
      <c r="D62" s="300">
        <v>0</v>
      </c>
      <c r="E62" s="300">
        <f t="shared" si="0"/>
        <v>0</v>
      </c>
      <c r="F62" s="297"/>
    </row>
    <row r="63" ht="16.5" spans="1:6">
      <c r="A63" s="299">
        <v>61</v>
      </c>
      <c r="B63" s="170" t="s">
        <v>58</v>
      </c>
      <c r="C63" s="300"/>
      <c r="D63" s="300">
        <v>0</v>
      </c>
      <c r="E63" s="300">
        <f t="shared" si="0"/>
        <v>0</v>
      </c>
      <c r="F63" s="297"/>
    </row>
    <row r="64" ht="16.5" spans="1:6">
      <c r="A64" s="299">
        <v>62</v>
      </c>
      <c r="B64" s="302" t="s">
        <v>72</v>
      </c>
      <c r="C64" s="300">
        <v>4</v>
      </c>
      <c r="D64" s="300">
        <v>1</v>
      </c>
      <c r="E64" s="300">
        <f t="shared" si="0"/>
        <v>55</v>
      </c>
      <c r="F64" s="297"/>
    </row>
    <row r="65" ht="16.5" spans="1:6">
      <c r="A65" s="299">
        <v>63</v>
      </c>
      <c r="B65" s="302" t="s">
        <v>99</v>
      </c>
      <c r="C65" s="300"/>
      <c r="D65" s="300">
        <v>0</v>
      </c>
      <c r="E65" s="300">
        <f t="shared" si="0"/>
        <v>0</v>
      </c>
      <c r="F65" s="297"/>
    </row>
    <row r="66" ht="16.5" spans="1:6">
      <c r="A66" s="299">
        <v>64</v>
      </c>
      <c r="B66" s="303" t="s">
        <v>121</v>
      </c>
      <c r="C66" s="300">
        <v>2</v>
      </c>
      <c r="D66" s="300">
        <v>0</v>
      </c>
      <c r="E66" s="300">
        <f t="shared" si="0"/>
        <v>20</v>
      </c>
      <c r="F66" s="297"/>
    </row>
    <row r="67" ht="16.5" spans="1:6">
      <c r="A67" s="299">
        <v>65</v>
      </c>
      <c r="B67" s="170" t="s">
        <v>55</v>
      </c>
      <c r="C67" s="300">
        <v>3</v>
      </c>
      <c r="D67" s="300">
        <v>2</v>
      </c>
      <c r="E67" s="300">
        <f t="shared" ref="E67:E100" si="1">C67*10+D67*15</f>
        <v>60</v>
      </c>
      <c r="F67" s="297"/>
    </row>
    <row r="68" ht="16.5" spans="1:6">
      <c r="A68" s="299">
        <v>66</v>
      </c>
      <c r="B68" s="170" t="s">
        <v>75</v>
      </c>
      <c r="C68" s="300"/>
      <c r="D68" s="300">
        <v>0</v>
      </c>
      <c r="E68" s="300">
        <f t="shared" si="1"/>
        <v>0</v>
      </c>
      <c r="F68" s="297"/>
    </row>
    <row r="69" ht="16.5" spans="1:6">
      <c r="A69" s="299">
        <v>67</v>
      </c>
      <c r="B69" s="302" t="s">
        <v>46</v>
      </c>
      <c r="C69" s="300"/>
      <c r="D69" s="300">
        <v>0</v>
      </c>
      <c r="E69" s="300">
        <f t="shared" si="1"/>
        <v>0</v>
      </c>
      <c r="F69" s="297"/>
    </row>
    <row r="70" ht="16.5" spans="1:6">
      <c r="A70" s="299">
        <v>68</v>
      </c>
      <c r="B70" s="170" t="s">
        <v>7</v>
      </c>
      <c r="C70" s="300">
        <v>5</v>
      </c>
      <c r="D70" s="300">
        <v>2</v>
      </c>
      <c r="E70" s="300">
        <f t="shared" si="1"/>
        <v>80</v>
      </c>
      <c r="F70" s="297"/>
    </row>
    <row r="71" ht="16.5" spans="1:6">
      <c r="A71" s="299">
        <v>69</v>
      </c>
      <c r="B71" s="170" t="s">
        <v>107</v>
      </c>
      <c r="C71" s="300"/>
      <c r="D71" s="300">
        <v>0</v>
      </c>
      <c r="E71" s="300">
        <f t="shared" si="1"/>
        <v>0</v>
      </c>
      <c r="F71" s="297"/>
    </row>
    <row r="72" ht="16.5" spans="1:6">
      <c r="A72" s="299">
        <v>70</v>
      </c>
      <c r="B72" s="170" t="s">
        <v>74</v>
      </c>
      <c r="C72" s="300">
        <v>3</v>
      </c>
      <c r="D72" s="300">
        <v>3</v>
      </c>
      <c r="E72" s="300">
        <f t="shared" si="1"/>
        <v>75</v>
      </c>
      <c r="F72" s="297"/>
    </row>
    <row r="73" ht="16.5" spans="1:6">
      <c r="A73" s="299">
        <v>71</v>
      </c>
      <c r="B73" s="299" t="s">
        <v>66</v>
      </c>
      <c r="C73" s="300">
        <v>7</v>
      </c>
      <c r="D73" s="300">
        <v>3</v>
      </c>
      <c r="E73" s="300">
        <f t="shared" si="1"/>
        <v>115</v>
      </c>
      <c r="F73" s="297"/>
    </row>
    <row r="74" ht="16.5" spans="1:6">
      <c r="A74" s="299">
        <v>72</v>
      </c>
      <c r="B74" s="170" t="s">
        <v>92</v>
      </c>
      <c r="C74" s="300">
        <v>6</v>
      </c>
      <c r="D74" s="300">
        <v>2</v>
      </c>
      <c r="E74" s="300">
        <f t="shared" si="1"/>
        <v>90</v>
      </c>
      <c r="F74" s="297"/>
    </row>
    <row r="75" ht="16.5" spans="1:6">
      <c r="A75" s="299">
        <v>73</v>
      </c>
      <c r="B75" s="170" t="s">
        <v>15</v>
      </c>
      <c r="C75" s="300"/>
      <c r="D75" s="300">
        <v>2</v>
      </c>
      <c r="E75" s="300">
        <f t="shared" si="1"/>
        <v>30</v>
      </c>
      <c r="F75" s="297"/>
    </row>
    <row r="76" ht="16.5" spans="1:6">
      <c r="A76" s="299">
        <v>74</v>
      </c>
      <c r="B76" s="302" t="s">
        <v>53</v>
      </c>
      <c r="C76" s="300">
        <v>4</v>
      </c>
      <c r="D76" s="300">
        <v>1</v>
      </c>
      <c r="E76" s="300">
        <f t="shared" si="1"/>
        <v>55</v>
      </c>
      <c r="F76" s="297"/>
    </row>
    <row r="77" ht="16.5" spans="1:6">
      <c r="A77" s="299">
        <v>75</v>
      </c>
      <c r="B77" s="302" t="s">
        <v>80</v>
      </c>
      <c r="C77" s="300">
        <v>6</v>
      </c>
      <c r="D77" s="300">
        <v>0</v>
      </c>
      <c r="E77" s="300">
        <f t="shared" si="1"/>
        <v>60</v>
      </c>
      <c r="F77" s="297"/>
    </row>
    <row r="78" ht="16.5" spans="1:6">
      <c r="A78" s="299">
        <v>76</v>
      </c>
      <c r="B78" s="170" t="s">
        <v>35</v>
      </c>
      <c r="C78" s="300">
        <v>2</v>
      </c>
      <c r="D78" s="300">
        <v>1</v>
      </c>
      <c r="E78" s="300">
        <f t="shared" si="1"/>
        <v>35</v>
      </c>
      <c r="F78" s="297"/>
    </row>
    <row r="79" ht="16.5" spans="1:6">
      <c r="A79" s="299">
        <v>77</v>
      </c>
      <c r="B79" s="170" t="s">
        <v>59</v>
      </c>
      <c r="C79" s="300">
        <v>4</v>
      </c>
      <c r="D79" s="300">
        <v>0</v>
      </c>
      <c r="E79" s="300">
        <f t="shared" si="1"/>
        <v>40</v>
      </c>
      <c r="F79" s="297"/>
    </row>
    <row r="80" ht="16.5" spans="1:6">
      <c r="A80" s="299">
        <v>78</v>
      </c>
      <c r="B80" s="170" t="s">
        <v>70</v>
      </c>
      <c r="C80" s="300">
        <v>2</v>
      </c>
      <c r="D80" s="300">
        <v>0</v>
      </c>
      <c r="E80" s="300">
        <f t="shared" si="1"/>
        <v>20</v>
      </c>
      <c r="F80" s="297"/>
    </row>
    <row r="81" ht="16.5" spans="1:6">
      <c r="A81" s="299">
        <v>79</v>
      </c>
      <c r="B81" s="170" t="s">
        <v>33</v>
      </c>
      <c r="C81" s="300"/>
      <c r="D81" s="300">
        <v>0</v>
      </c>
      <c r="E81" s="300">
        <f t="shared" si="1"/>
        <v>0</v>
      </c>
      <c r="F81" s="297"/>
    </row>
    <row r="82" ht="16.5" spans="1:6">
      <c r="A82" s="299">
        <v>80</v>
      </c>
      <c r="B82" s="302" t="s">
        <v>84</v>
      </c>
      <c r="C82" s="300">
        <v>4</v>
      </c>
      <c r="D82" s="300">
        <v>0</v>
      </c>
      <c r="E82" s="300">
        <f t="shared" si="1"/>
        <v>40</v>
      </c>
      <c r="F82" s="297"/>
    </row>
    <row r="83" ht="16.5" spans="1:6">
      <c r="A83" s="299">
        <v>81</v>
      </c>
      <c r="B83" s="170" t="s">
        <v>11</v>
      </c>
      <c r="C83" s="300"/>
      <c r="D83" s="300">
        <v>1</v>
      </c>
      <c r="E83" s="300">
        <f t="shared" si="1"/>
        <v>15</v>
      </c>
      <c r="F83" s="297"/>
    </row>
    <row r="84" ht="16.5" spans="1:6">
      <c r="A84" s="299">
        <v>82</v>
      </c>
      <c r="B84" s="170" t="s">
        <v>14</v>
      </c>
      <c r="C84" s="300">
        <v>2</v>
      </c>
      <c r="D84" s="300">
        <v>11</v>
      </c>
      <c r="E84" s="300">
        <f t="shared" si="1"/>
        <v>185</v>
      </c>
      <c r="F84" s="297"/>
    </row>
    <row r="85" ht="16.5" spans="1:6">
      <c r="A85" s="299">
        <v>83</v>
      </c>
      <c r="B85" s="170" t="s">
        <v>19</v>
      </c>
      <c r="C85" s="300"/>
      <c r="D85" s="300">
        <v>0</v>
      </c>
      <c r="E85" s="300">
        <f t="shared" si="1"/>
        <v>0</v>
      </c>
      <c r="F85" s="297"/>
    </row>
    <row r="86" ht="16.5" spans="1:6">
      <c r="A86" s="299">
        <v>84</v>
      </c>
      <c r="B86" s="170" t="s">
        <v>26</v>
      </c>
      <c r="C86" s="300"/>
      <c r="D86" s="300">
        <v>0</v>
      </c>
      <c r="E86" s="300">
        <f t="shared" si="1"/>
        <v>0</v>
      </c>
      <c r="F86" s="297"/>
    </row>
    <row r="87" ht="16.5" spans="1:6">
      <c r="A87" s="299">
        <v>85</v>
      </c>
      <c r="B87" s="302" t="s">
        <v>67</v>
      </c>
      <c r="C87" s="300">
        <v>2</v>
      </c>
      <c r="D87" s="300">
        <v>0</v>
      </c>
      <c r="E87" s="300">
        <f t="shared" si="1"/>
        <v>20</v>
      </c>
      <c r="F87" s="297"/>
    </row>
    <row r="88" ht="16.5" spans="1:6">
      <c r="A88" s="299">
        <v>86</v>
      </c>
      <c r="B88" s="170" t="s">
        <v>63</v>
      </c>
      <c r="C88" s="300"/>
      <c r="D88" s="300">
        <v>0</v>
      </c>
      <c r="E88" s="300">
        <f t="shared" si="1"/>
        <v>0</v>
      </c>
      <c r="F88" s="297"/>
    </row>
    <row r="89" ht="16.5" spans="1:6">
      <c r="A89" s="299">
        <v>87</v>
      </c>
      <c r="B89" s="303" t="s">
        <v>140</v>
      </c>
      <c r="C89" s="300"/>
      <c r="D89" s="300">
        <v>0</v>
      </c>
      <c r="E89" s="300">
        <f t="shared" si="1"/>
        <v>0</v>
      </c>
      <c r="F89" s="297"/>
    </row>
    <row r="90" ht="16.5" spans="1:6">
      <c r="A90" s="299">
        <v>88</v>
      </c>
      <c r="B90" s="170" t="s">
        <v>18</v>
      </c>
      <c r="C90" s="300"/>
      <c r="D90" s="300">
        <v>0</v>
      </c>
      <c r="E90" s="300">
        <f t="shared" si="1"/>
        <v>0</v>
      </c>
      <c r="F90" s="297"/>
    </row>
    <row r="91" ht="16.5" spans="1:6">
      <c r="A91" s="299">
        <v>89</v>
      </c>
      <c r="B91" s="302" t="s">
        <v>17</v>
      </c>
      <c r="C91" s="300">
        <v>4</v>
      </c>
      <c r="D91" s="300">
        <v>2</v>
      </c>
      <c r="E91" s="300">
        <f t="shared" si="1"/>
        <v>70</v>
      </c>
      <c r="F91" s="297"/>
    </row>
    <row r="92" ht="16.5" spans="1:6">
      <c r="A92" s="299">
        <v>90</v>
      </c>
      <c r="B92" s="170" t="s">
        <v>32</v>
      </c>
      <c r="C92" s="300"/>
      <c r="D92" s="300">
        <v>0</v>
      </c>
      <c r="E92" s="300">
        <f t="shared" si="1"/>
        <v>0</v>
      </c>
      <c r="F92" s="297"/>
    </row>
    <row r="93" ht="16.5" spans="1:6">
      <c r="A93" s="299">
        <v>91</v>
      </c>
      <c r="B93" s="302" t="s">
        <v>93</v>
      </c>
      <c r="C93" s="300"/>
      <c r="D93" s="300">
        <v>1</v>
      </c>
      <c r="E93" s="300">
        <f t="shared" si="1"/>
        <v>15</v>
      </c>
      <c r="F93" s="297"/>
    </row>
    <row r="94" ht="16.5" spans="1:6">
      <c r="A94" s="299">
        <v>92</v>
      </c>
      <c r="B94" s="302" t="s">
        <v>16</v>
      </c>
      <c r="C94" s="300">
        <v>3</v>
      </c>
      <c r="D94" s="300">
        <v>1</v>
      </c>
      <c r="E94" s="300">
        <f t="shared" si="1"/>
        <v>45</v>
      </c>
      <c r="F94" s="297"/>
    </row>
    <row r="95" ht="16.5" spans="1:6">
      <c r="A95" s="299">
        <v>93</v>
      </c>
      <c r="B95" s="302" t="s">
        <v>122</v>
      </c>
      <c r="C95" s="300"/>
      <c r="D95" s="300">
        <v>0</v>
      </c>
      <c r="E95" s="300">
        <f t="shared" si="1"/>
        <v>0</v>
      </c>
      <c r="F95" s="297"/>
    </row>
    <row r="96" ht="16.5" spans="1:6">
      <c r="A96" s="299">
        <v>94</v>
      </c>
      <c r="B96" s="170" t="s">
        <v>28</v>
      </c>
      <c r="C96" s="300"/>
      <c r="D96" s="300">
        <v>0</v>
      </c>
      <c r="E96" s="300">
        <f t="shared" si="1"/>
        <v>0</v>
      </c>
      <c r="F96" s="297"/>
    </row>
    <row r="97" ht="16.5" spans="1:6">
      <c r="A97" s="299">
        <v>95</v>
      </c>
      <c r="B97" s="170" t="s">
        <v>10</v>
      </c>
      <c r="C97" s="300">
        <v>3</v>
      </c>
      <c r="D97" s="300">
        <v>2</v>
      </c>
      <c r="E97" s="300">
        <f t="shared" si="1"/>
        <v>60</v>
      </c>
      <c r="F97" s="297"/>
    </row>
    <row r="98" ht="16.5" spans="1:6">
      <c r="A98" s="299">
        <v>96</v>
      </c>
      <c r="B98" s="170" t="s">
        <v>138</v>
      </c>
      <c r="C98" s="300"/>
      <c r="D98" s="300">
        <v>0</v>
      </c>
      <c r="E98" s="300">
        <f t="shared" si="1"/>
        <v>0</v>
      </c>
      <c r="F98" s="297"/>
    </row>
    <row r="99" ht="16.5" spans="1:6">
      <c r="A99" s="299">
        <v>97</v>
      </c>
      <c r="B99" s="170" t="s">
        <v>118</v>
      </c>
      <c r="C99" s="300">
        <v>4</v>
      </c>
      <c r="D99" s="300">
        <v>2</v>
      </c>
      <c r="E99" s="300">
        <f t="shared" si="1"/>
        <v>70</v>
      </c>
      <c r="F99" s="297"/>
    </row>
    <row r="100" ht="16.5" spans="1:6">
      <c r="A100" s="304"/>
      <c r="B100" s="304"/>
      <c r="C100" s="300">
        <f>SUM(C3:C99)</f>
        <v>179</v>
      </c>
      <c r="D100" s="300">
        <f>SUM(D3:D99)</f>
        <v>73</v>
      </c>
      <c r="E100" s="300">
        <f t="shared" si="1"/>
        <v>2885</v>
      </c>
      <c r="F100" s="297"/>
    </row>
    <row r="101" ht="16.5" spans="1:6">
      <c r="A101" s="297"/>
      <c r="B101" s="297"/>
      <c r="C101" s="298"/>
      <c r="D101" s="298"/>
      <c r="E101" s="298"/>
      <c r="F101" s="297"/>
    </row>
    <row r="102" ht="16.5" spans="1:6">
      <c r="A102" s="297"/>
      <c r="B102" s="297"/>
      <c r="C102" s="305">
        <f>E100</f>
        <v>2885</v>
      </c>
      <c r="D102" s="305"/>
      <c r="E102" s="298"/>
      <c r="F102" s="297"/>
    </row>
    <row r="103" ht="16.5" spans="1:6">
      <c r="A103" s="297"/>
      <c r="B103" s="297"/>
      <c r="C103" s="298"/>
      <c r="D103" s="298"/>
      <c r="E103" s="298"/>
      <c r="F103" s="297"/>
    </row>
    <row r="104" ht="16.5" spans="1:6">
      <c r="A104" s="297"/>
      <c r="B104" s="83" t="s">
        <v>160</v>
      </c>
      <c r="C104" s="298"/>
      <c r="D104" s="298"/>
      <c r="E104" s="298"/>
      <c r="F104" s="297"/>
    </row>
  </sheetData>
  <mergeCells count="1">
    <mergeCell ref="C102:D102"/>
  </mergeCells>
  <conditionalFormatting sqref="B2:B99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5"/>
  <sheetViews>
    <sheetView topLeftCell="A76" workbookViewId="0">
      <selection activeCell="E102" sqref="E102:G102"/>
    </sheetView>
  </sheetViews>
  <sheetFormatPr defaultColWidth="9" defaultRowHeight="13.5"/>
  <cols>
    <col min="1" max="1" width="7.875" customWidth="1"/>
  </cols>
  <sheetData>
    <row r="1" spans="1:3">
      <c r="A1" s="1"/>
      <c r="C1" t="s">
        <v>172</v>
      </c>
    </row>
    <row r="2" spans="1:9">
      <c r="A2" s="4"/>
      <c r="B2" s="3" t="s">
        <v>173</v>
      </c>
      <c r="C2" s="3" t="s">
        <v>3</v>
      </c>
      <c r="D2" s="3" t="s">
        <v>174</v>
      </c>
      <c r="E2" s="3" t="s">
        <v>175</v>
      </c>
      <c r="F2" s="3" t="s">
        <v>176</v>
      </c>
      <c r="G2" s="3" t="s">
        <v>177</v>
      </c>
      <c r="H2" s="3" t="s">
        <v>178</v>
      </c>
      <c r="I2" s="3" t="s">
        <v>105</v>
      </c>
    </row>
    <row r="3" spans="1:9">
      <c r="A3" s="4">
        <v>1</v>
      </c>
      <c r="B3" s="86" t="s">
        <v>179</v>
      </c>
      <c r="C3" s="87" t="s">
        <v>55</v>
      </c>
      <c r="D3" s="3">
        <v>0</v>
      </c>
      <c r="E3" s="3">
        <v>16</v>
      </c>
      <c r="F3" s="3">
        <v>0</v>
      </c>
      <c r="G3" s="3">
        <v>0</v>
      </c>
      <c r="H3" s="3">
        <v>13</v>
      </c>
      <c r="I3" s="3">
        <f t="shared" ref="I3:I66" si="0">SUM(D3:H3)</f>
        <v>29</v>
      </c>
    </row>
    <row r="4" spans="1:9">
      <c r="A4" s="4">
        <v>2</v>
      </c>
      <c r="B4" s="86" t="s">
        <v>179</v>
      </c>
      <c r="C4" s="87" t="s">
        <v>57</v>
      </c>
      <c r="D4" s="3">
        <v>0</v>
      </c>
      <c r="E4" s="3">
        <v>10</v>
      </c>
      <c r="F4" s="3">
        <v>0</v>
      </c>
      <c r="G4" s="3">
        <v>0</v>
      </c>
      <c r="H4" s="3">
        <v>15</v>
      </c>
      <c r="I4" s="3">
        <f t="shared" si="0"/>
        <v>25</v>
      </c>
    </row>
    <row r="5" spans="1:9">
      <c r="A5" s="4">
        <v>3</v>
      </c>
      <c r="B5" s="86" t="s">
        <v>179</v>
      </c>
      <c r="C5" s="87" t="s">
        <v>59</v>
      </c>
      <c r="D5" s="3">
        <v>0</v>
      </c>
      <c r="E5" s="3">
        <v>16</v>
      </c>
      <c r="F5" s="3">
        <v>0</v>
      </c>
      <c r="G5" s="3">
        <v>0</v>
      </c>
      <c r="H5" s="3">
        <v>13</v>
      </c>
      <c r="I5" s="3">
        <f t="shared" si="0"/>
        <v>29</v>
      </c>
    </row>
    <row r="6" spans="1:9">
      <c r="A6" s="4">
        <v>4</v>
      </c>
      <c r="B6" s="86" t="s">
        <v>179</v>
      </c>
      <c r="C6" s="87" t="s">
        <v>61</v>
      </c>
      <c r="D6" s="3">
        <v>0</v>
      </c>
      <c r="E6" s="3">
        <v>10</v>
      </c>
      <c r="F6" s="3">
        <v>0</v>
      </c>
      <c r="G6" s="3">
        <v>0</v>
      </c>
      <c r="H6" s="3">
        <v>18</v>
      </c>
      <c r="I6" s="3">
        <f t="shared" si="0"/>
        <v>28</v>
      </c>
    </row>
    <row r="7" spans="1:9">
      <c r="A7" s="4">
        <v>5</v>
      </c>
      <c r="B7" s="86" t="s">
        <v>179</v>
      </c>
      <c r="C7" s="87" t="s">
        <v>63</v>
      </c>
      <c r="D7" s="3">
        <v>0</v>
      </c>
      <c r="E7" s="3">
        <v>16</v>
      </c>
      <c r="F7" s="3">
        <v>0</v>
      </c>
      <c r="G7" s="3">
        <v>0</v>
      </c>
      <c r="H7" s="3">
        <v>13</v>
      </c>
      <c r="I7" s="3">
        <f t="shared" si="0"/>
        <v>29</v>
      </c>
    </row>
    <row r="8" spans="1:9">
      <c r="A8" s="4">
        <v>6</v>
      </c>
      <c r="B8" s="86" t="s">
        <v>179</v>
      </c>
      <c r="C8" s="87" t="s">
        <v>66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f t="shared" si="0"/>
        <v>0</v>
      </c>
    </row>
    <row r="9" spans="1:9">
      <c r="A9" s="4">
        <v>7</v>
      </c>
      <c r="B9" s="86" t="s">
        <v>179</v>
      </c>
      <c r="C9" s="87" t="s">
        <v>71</v>
      </c>
      <c r="D9" s="3">
        <v>0</v>
      </c>
      <c r="E9" s="3">
        <v>10</v>
      </c>
      <c r="F9" s="3">
        <v>0</v>
      </c>
      <c r="G9" s="3">
        <v>0</v>
      </c>
      <c r="H9" s="3">
        <v>15</v>
      </c>
      <c r="I9" s="3">
        <f t="shared" si="0"/>
        <v>25</v>
      </c>
    </row>
    <row r="10" spans="1:9">
      <c r="A10" s="4">
        <v>8</v>
      </c>
      <c r="B10" s="86" t="s">
        <v>179</v>
      </c>
      <c r="C10" s="87" t="s">
        <v>69</v>
      </c>
      <c r="D10" s="3">
        <v>0</v>
      </c>
      <c r="E10" s="3">
        <v>18</v>
      </c>
      <c r="F10" s="3">
        <v>0</v>
      </c>
      <c r="G10" s="3">
        <v>0</v>
      </c>
      <c r="H10" s="3">
        <v>18</v>
      </c>
      <c r="I10" s="3">
        <f t="shared" si="0"/>
        <v>36</v>
      </c>
    </row>
    <row r="11" spans="1:9">
      <c r="A11" s="4">
        <v>9</v>
      </c>
      <c r="B11" s="86" t="s">
        <v>179</v>
      </c>
      <c r="C11" s="87" t="s">
        <v>67</v>
      </c>
      <c r="D11" s="3">
        <v>0</v>
      </c>
      <c r="E11" s="3">
        <v>18</v>
      </c>
      <c r="F11" s="3">
        <v>0</v>
      </c>
      <c r="G11" s="3">
        <v>0</v>
      </c>
      <c r="H11" s="3">
        <v>15</v>
      </c>
      <c r="I11" s="3">
        <f t="shared" si="0"/>
        <v>33</v>
      </c>
    </row>
    <row r="12" spans="1:9">
      <c r="A12" s="4">
        <v>10</v>
      </c>
      <c r="B12" s="86" t="s">
        <v>179</v>
      </c>
      <c r="C12" s="87" t="s">
        <v>72</v>
      </c>
      <c r="D12" s="3">
        <v>0</v>
      </c>
      <c r="E12" s="3">
        <v>18</v>
      </c>
      <c r="F12" s="3">
        <v>0</v>
      </c>
      <c r="G12" s="3">
        <v>0</v>
      </c>
      <c r="H12" s="3">
        <v>18</v>
      </c>
      <c r="I12" s="3">
        <f t="shared" si="0"/>
        <v>36</v>
      </c>
    </row>
    <row r="13" spans="1:9">
      <c r="A13" s="4">
        <v>11</v>
      </c>
      <c r="B13" s="86" t="s">
        <v>179</v>
      </c>
      <c r="C13" s="87" t="s">
        <v>53</v>
      </c>
      <c r="D13" s="3">
        <v>0</v>
      </c>
      <c r="E13" s="3">
        <v>10</v>
      </c>
      <c r="F13" s="3">
        <v>0</v>
      </c>
      <c r="G13" s="3">
        <v>0</v>
      </c>
      <c r="H13" s="3">
        <v>10</v>
      </c>
      <c r="I13" s="3">
        <f t="shared" si="0"/>
        <v>20</v>
      </c>
    </row>
    <row r="14" spans="1:9">
      <c r="A14" s="4">
        <v>12</v>
      </c>
      <c r="B14" s="86" t="s">
        <v>179</v>
      </c>
      <c r="C14" s="87" t="s">
        <v>68</v>
      </c>
      <c r="D14" s="3">
        <v>0</v>
      </c>
      <c r="E14" s="3">
        <v>18</v>
      </c>
      <c r="F14" s="3">
        <v>0</v>
      </c>
      <c r="G14" s="3">
        <v>0</v>
      </c>
      <c r="H14" s="3">
        <v>18</v>
      </c>
      <c r="I14" s="3">
        <f t="shared" si="0"/>
        <v>36</v>
      </c>
    </row>
    <row r="15" spans="1:9">
      <c r="A15" s="4">
        <v>13</v>
      </c>
      <c r="B15" s="86" t="s">
        <v>179</v>
      </c>
      <c r="C15" s="87" t="s">
        <v>77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f t="shared" si="0"/>
        <v>0</v>
      </c>
    </row>
    <row r="16" spans="1:9">
      <c r="A16" s="4">
        <v>14</v>
      </c>
      <c r="B16" s="86" t="s">
        <v>179</v>
      </c>
      <c r="C16" s="87" t="s">
        <v>80</v>
      </c>
      <c r="D16" s="3">
        <v>0</v>
      </c>
      <c r="E16" s="3">
        <v>16</v>
      </c>
      <c r="F16" s="3">
        <v>0</v>
      </c>
      <c r="G16" s="3">
        <v>0</v>
      </c>
      <c r="H16" s="3">
        <v>13</v>
      </c>
      <c r="I16" s="3">
        <f t="shared" si="0"/>
        <v>29</v>
      </c>
    </row>
    <row r="17" spans="1:9">
      <c r="A17" s="4">
        <v>15</v>
      </c>
      <c r="B17" s="86" t="s">
        <v>179</v>
      </c>
      <c r="C17" s="87" t="s">
        <v>78</v>
      </c>
      <c r="D17" s="3">
        <v>0</v>
      </c>
      <c r="E17" s="3">
        <v>16</v>
      </c>
      <c r="F17" s="3">
        <v>0</v>
      </c>
      <c r="G17" s="3">
        <v>0</v>
      </c>
      <c r="H17" s="3">
        <v>16</v>
      </c>
      <c r="I17" s="3">
        <f t="shared" si="0"/>
        <v>32</v>
      </c>
    </row>
    <row r="18" spans="1:9">
      <c r="A18" s="4">
        <v>16</v>
      </c>
      <c r="B18" s="86" t="s">
        <v>179</v>
      </c>
      <c r="C18" s="87" t="s">
        <v>64</v>
      </c>
      <c r="D18" s="3">
        <v>0</v>
      </c>
      <c r="E18" s="3">
        <v>16</v>
      </c>
      <c r="F18" s="3">
        <v>0</v>
      </c>
      <c r="G18" s="3">
        <v>0</v>
      </c>
      <c r="H18" s="3">
        <v>16</v>
      </c>
      <c r="I18" s="3">
        <f t="shared" si="0"/>
        <v>32</v>
      </c>
    </row>
    <row r="19" spans="1:9">
      <c r="A19" s="4">
        <v>17</v>
      </c>
      <c r="B19" s="86" t="s">
        <v>179</v>
      </c>
      <c r="C19" s="87" t="s">
        <v>81</v>
      </c>
      <c r="D19" s="3">
        <v>0</v>
      </c>
      <c r="E19" s="3">
        <v>10</v>
      </c>
      <c r="F19" s="3">
        <v>0</v>
      </c>
      <c r="G19" s="3">
        <v>0</v>
      </c>
      <c r="H19" s="3">
        <v>16</v>
      </c>
      <c r="I19" s="3">
        <f t="shared" si="0"/>
        <v>26</v>
      </c>
    </row>
    <row r="20" spans="1:9">
      <c r="A20" s="4">
        <v>18</v>
      </c>
      <c r="B20" s="86" t="s">
        <v>179</v>
      </c>
      <c r="C20" s="87" t="s">
        <v>83</v>
      </c>
      <c r="D20" s="3">
        <v>0</v>
      </c>
      <c r="E20" s="3">
        <v>10</v>
      </c>
      <c r="F20" s="3">
        <v>0</v>
      </c>
      <c r="G20" s="3">
        <v>0</v>
      </c>
      <c r="H20" s="3">
        <v>18</v>
      </c>
      <c r="I20" s="3">
        <f t="shared" si="0"/>
        <v>28</v>
      </c>
    </row>
    <row r="21" spans="1:9">
      <c r="A21" s="4">
        <v>19</v>
      </c>
      <c r="B21" s="86" t="s">
        <v>179</v>
      </c>
      <c r="C21" s="87" t="s">
        <v>87</v>
      </c>
      <c r="D21" s="3">
        <v>0</v>
      </c>
      <c r="E21" s="3">
        <v>16</v>
      </c>
      <c r="F21" s="3">
        <v>0</v>
      </c>
      <c r="G21" s="3">
        <v>0</v>
      </c>
      <c r="H21" s="3">
        <v>13</v>
      </c>
      <c r="I21" s="3">
        <f t="shared" si="0"/>
        <v>29</v>
      </c>
    </row>
    <row r="22" spans="1:9">
      <c r="A22" s="4">
        <v>20</v>
      </c>
      <c r="B22" s="86" t="s">
        <v>179</v>
      </c>
      <c r="C22" s="87" t="s">
        <v>89</v>
      </c>
      <c r="D22" s="3">
        <v>0</v>
      </c>
      <c r="E22" s="3">
        <v>18</v>
      </c>
      <c r="F22" s="3">
        <v>0</v>
      </c>
      <c r="G22" s="3">
        <v>0</v>
      </c>
      <c r="H22" s="3">
        <v>16</v>
      </c>
      <c r="I22" s="3">
        <f t="shared" si="0"/>
        <v>34</v>
      </c>
    </row>
    <row r="23" spans="1:9">
      <c r="A23" s="4">
        <v>21</v>
      </c>
      <c r="B23" s="86" t="s">
        <v>179</v>
      </c>
      <c r="C23" s="87" t="s">
        <v>90</v>
      </c>
      <c r="D23" s="3">
        <v>0</v>
      </c>
      <c r="E23" s="3">
        <v>10</v>
      </c>
      <c r="F23" s="3">
        <v>0</v>
      </c>
      <c r="G23" s="3">
        <v>0</v>
      </c>
      <c r="H23" s="3">
        <v>8</v>
      </c>
      <c r="I23" s="3">
        <f t="shared" si="0"/>
        <v>18</v>
      </c>
    </row>
    <row r="24" spans="1:9">
      <c r="A24" s="4">
        <v>22</v>
      </c>
      <c r="B24" s="86" t="s">
        <v>179</v>
      </c>
      <c r="C24" s="87" t="s">
        <v>92</v>
      </c>
      <c r="D24" s="3">
        <v>0</v>
      </c>
      <c r="E24" s="3">
        <v>10</v>
      </c>
      <c r="F24" s="3">
        <v>0</v>
      </c>
      <c r="G24" s="3">
        <v>0</v>
      </c>
      <c r="H24" s="3">
        <v>8</v>
      </c>
      <c r="I24" s="3">
        <f t="shared" si="0"/>
        <v>18</v>
      </c>
    </row>
    <row r="25" spans="1:9">
      <c r="A25" s="4">
        <v>23</v>
      </c>
      <c r="B25" s="86" t="s">
        <v>179</v>
      </c>
      <c r="C25" s="87" t="s">
        <v>74</v>
      </c>
      <c r="D25" s="3">
        <v>0</v>
      </c>
      <c r="E25" s="3">
        <v>16</v>
      </c>
      <c r="F25" s="3">
        <v>0</v>
      </c>
      <c r="G25" s="3">
        <v>0</v>
      </c>
      <c r="H25" s="3">
        <v>16</v>
      </c>
      <c r="I25" s="3">
        <f t="shared" si="0"/>
        <v>32</v>
      </c>
    </row>
    <row r="26" spans="1:9">
      <c r="A26" s="4">
        <v>24</v>
      </c>
      <c r="B26" s="86" t="s">
        <v>179</v>
      </c>
      <c r="C26" s="87" t="s">
        <v>94</v>
      </c>
      <c r="D26" s="3">
        <v>0</v>
      </c>
      <c r="E26" s="3">
        <v>10</v>
      </c>
      <c r="F26" s="3">
        <v>0</v>
      </c>
      <c r="G26" s="3">
        <v>0</v>
      </c>
      <c r="H26" s="3">
        <v>13</v>
      </c>
      <c r="I26" s="3">
        <f t="shared" si="0"/>
        <v>23</v>
      </c>
    </row>
    <row r="27" spans="1:9">
      <c r="A27" s="4">
        <v>25</v>
      </c>
      <c r="B27" s="86" t="s">
        <v>179</v>
      </c>
      <c r="C27" s="87" t="s">
        <v>24</v>
      </c>
      <c r="D27" s="3">
        <v>0</v>
      </c>
      <c r="E27" s="3">
        <v>16</v>
      </c>
      <c r="F27" s="3">
        <v>0</v>
      </c>
      <c r="G27" s="3">
        <v>0</v>
      </c>
      <c r="H27" s="3">
        <v>15</v>
      </c>
      <c r="I27" s="3">
        <f t="shared" si="0"/>
        <v>31</v>
      </c>
    </row>
    <row r="28" spans="1:9">
      <c r="A28" s="4">
        <v>26</v>
      </c>
      <c r="B28" s="86" t="s">
        <v>179</v>
      </c>
      <c r="C28" s="87" t="s">
        <v>27</v>
      </c>
      <c r="D28" s="3">
        <v>0</v>
      </c>
      <c r="E28" s="3">
        <v>16</v>
      </c>
      <c r="F28" s="3">
        <v>0</v>
      </c>
      <c r="G28" s="3">
        <v>0</v>
      </c>
      <c r="H28" s="3">
        <v>10</v>
      </c>
      <c r="I28" s="3">
        <f t="shared" si="0"/>
        <v>26</v>
      </c>
    </row>
    <row r="29" spans="1:9">
      <c r="A29" s="4">
        <v>27</v>
      </c>
      <c r="B29" s="86" t="s">
        <v>179</v>
      </c>
      <c r="C29" s="87" t="s">
        <v>26</v>
      </c>
      <c r="D29" s="3">
        <v>0</v>
      </c>
      <c r="E29" s="3">
        <v>16</v>
      </c>
      <c r="F29" s="3">
        <v>0</v>
      </c>
      <c r="G29" s="3">
        <v>0</v>
      </c>
      <c r="H29" s="3">
        <v>15</v>
      </c>
      <c r="I29" s="3">
        <f t="shared" si="0"/>
        <v>31</v>
      </c>
    </row>
    <row r="30" spans="1:9">
      <c r="A30" s="4">
        <v>28</v>
      </c>
      <c r="B30" s="86" t="s">
        <v>179</v>
      </c>
      <c r="C30" s="87" t="s">
        <v>73</v>
      </c>
      <c r="D30" s="3">
        <v>0</v>
      </c>
      <c r="E30" s="3">
        <v>16</v>
      </c>
      <c r="F30" s="3">
        <v>0</v>
      </c>
      <c r="G30" s="3">
        <v>0</v>
      </c>
      <c r="H30" s="3">
        <v>15</v>
      </c>
      <c r="I30" s="3">
        <f t="shared" si="0"/>
        <v>31</v>
      </c>
    </row>
    <row r="31" spans="1:9">
      <c r="A31" s="4">
        <v>29</v>
      </c>
      <c r="B31" s="86" t="s">
        <v>179</v>
      </c>
      <c r="C31" s="87" t="s">
        <v>112</v>
      </c>
      <c r="D31" s="3">
        <v>0</v>
      </c>
      <c r="E31" s="3">
        <v>16</v>
      </c>
      <c r="F31" s="3">
        <v>0</v>
      </c>
      <c r="G31" s="3">
        <v>0</v>
      </c>
      <c r="H31" s="3">
        <v>8</v>
      </c>
      <c r="I31" s="3">
        <f t="shared" si="0"/>
        <v>24</v>
      </c>
    </row>
    <row r="32" spans="1:9">
      <c r="A32" s="4">
        <v>30</v>
      </c>
      <c r="B32" s="86" t="s">
        <v>179</v>
      </c>
      <c r="C32" s="87" t="s">
        <v>93</v>
      </c>
      <c r="D32" s="3">
        <v>0</v>
      </c>
      <c r="E32" s="3">
        <v>8</v>
      </c>
      <c r="F32" s="3">
        <v>0</v>
      </c>
      <c r="G32" s="3">
        <v>0</v>
      </c>
      <c r="H32" s="3">
        <v>0</v>
      </c>
      <c r="I32" s="3">
        <f t="shared" si="0"/>
        <v>8</v>
      </c>
    </row>
    <row r="33" spans="1:9">
      <c r="A33" s="4">
        <v>31</v>
      </c>
      <c r="B33" s="86" t="s">
        <v>179</v>
      </c>
      <c r="C33" s="87" t="s">
        <v>100</v>
      </c>
      <c r="D33" s="3">
        <v>0</v>
      </c>
      <c r="E33" s="3">
        <v>16</v>
      </c>
      <c r="F33" s="3">
        <v>0</v>
      </c>
      <c r="G33" s="3">
        <v>0</v>
      </c>
      <c r="H33" s="3">
        <v>15</v>
      </c>
      <c r="I33" s="3">
        <f t="shared" si="0"/>
        <v>31</v>
      </c>
    </row>
    <row r="34" spans="1:9">
      <c r="A34" s="4">
        <v>32</v>
      </c>
      <c r="B34" s="86" t="s">
        <v>179</v>
      </c>
      <c r="C34" s="87" t="s">
        <v>117</v>
      </c>
      <c r="D34" s="3">
        <v>0</v>
      </c>
      <c r="E34" s="3">
        <v>16</v>
      </c>
      <c r="F34" s="3">
        <v>0</v>
      </c>
      <c r="G34" s="3">
        <v>0</v>
      </c>
      <c r="H34" s="3">
        <v>18</v>
      </c>
      <c r="I34" s="3">
        <f t="shared" si="0"/>
        <v>34</v>
      </c>
    </row>
    <row r="35" spans="1:9">
      <c r="A35" s="4">
        <v>33</v>
      </c>
      <c r="B35" s="86" t="s">
        <v>179</v>
      </c>
      <c r="C35" s="291" t="s">
        <v>119</v>
      </c>
      <c r="D35" s="3">
        <v>0</v>
      </c>
      <c r="E35" s="3">
        <v>18</v>
      </c>
      <c r="F35" s="3">
        <v>0</v>
      </c>
      <c r="G35" s="3">
        <v>0</v>
      </c>
      <c r="H35" s="3">
        <v>13</v>
      </c>
      <c r="I35" s="3">
        <f t="shared" si="0"/>
        <v>31</v>
      </c>
    </row>
    <row r="36" spans="1:9">
      <c r="A36" s="4">
        <v>34</v>
      </c>
      <c r="B36" s="86" t="s">
        <v>179</v>
      </c>
      <c r="C36" s="87" t="s">
        <v>36</v>
      </c>
      <c r="D36" s="3">
        <v>0</v>
      </c>
      <c r="E36" s="3">
        <v>20</v>
      </c>
      <c r="F36" s="3">
        <v>0</v>
      </c>
      <c r="G36" s="3">
        <v>0</v>
      </c>
      <c r="H36" s="3">
        <v>16</v>
      </c>
      <c r="I36" s="3">
        <f t="shared" si="0"/>
        <v>36</v>
      </c>
    </row>
    <row r="37" spans="1:9">
      <c r="A37" s="4">
        <v>35</v>
      </c>
      <c r="B37" s="86" t="s">
        <v>179</v>
      </c>
      <c r="C37" s="87" t="s">
        <v>106</v>
      </c>
      <c r="D37" s="3">
        <v>0</v>
      </c>
      <c r="E37" s="3">
        <v>16</v>
      </c>
      <c r="F37" s="3">
        <v>0</v>
      </c>
      <c r="G37" s="3">
        <v>0</v>
      </c>
      <c r="H37" s="3">
        <v>13</v>
      </c>
      <c r="I37" s="3">
        <f t="shared" si="0"/>
        <v>29</v>
      </c>
    </row>
    <row r="38" spans="1:9">
      <c r="A38" s="4">
        <v>36</v>
      </c>
      <c r="B38" s="86" t="s">
        <v>179</v>
      </c>
      <c r="C38" s="87" t="s">
        <v>136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f t="shared" si="0"/>
        <v>0</v>
      </c>
    </row>
    <row r="39" spans="1:9">
      <c r="A39" s="4">
        <v>37</v>
      </c>
      <c r="B39" s="292"/>
      <c r="C39" s="293" t="s">
        <v>56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f t="shared" si="0"/>
        <v>0</v>
      </c>
    </row>
    <row r="40" spans="1:9">
      <c r="A40" s="4">
        <v>38</v>
      </c>
      <c r="B40" s="86" t="s">
        <v>180</v>
      </c>
      <c r="C40" s="87" t="s">
        <v>113</v>
      </c>
      <c r="D40" s="3">
        <v>0</v>
      </c>
      <c r="E40" s="3">
        <v>26</v>
      </c>
      <c r="F40" s="3">
        <v>0</v>
      </c>
      <c r="G40" s="3">
        <v>0</v>
      </c>
      <c r="H40" s="3">
        <v>20</v>
      </c>
      <c r="I40" s="3">
        <f t="shared" si="0"/>
        <v>46</v>
      </c>
    </row>
    <row r="41" spans="1:9">
      <c r="A41" s="4">
        <v>39</v>
      </c>
      <c r="B41" s="86" t="s">
        <v>180</v>
      </c>
      <c r="C41" s="87" t="s">
        <v>115</v>
      </c>
      <c r="D41" s="3">
        <v>0</v>
      </c>
      <c r="E41" s="3">
        <v>16</v>
      </c>
      <c r="F41" s="3">
        <v>0</v>
      </c>
      <c r="G41" s="3">
        <v>0</v>
      </c>
      <c r="H41" s="3">
        <v>13</v>
      </c>
      <c r="I41" s="3">
        <f t="shared" si="0"/>
        <v>29</v>
      </c>
    </row>
    <row r="42" spans="1:9">
      <c r="A42" s="4">
        <v>40</v>
      </c>
      <c r="B42" s="86" t="s">
        <v>180</v>
      </c>
      <c r="C42" s="87" t="s">
        <v>10</v>
      </c>
      <c r="D42" s="3">
        <v>0</v>
      </c>
      <c r="E42" s="3">
        <v>10</v>
      </c>
      <c r="F42" s="3">
        <v>0</v>
      </c>
      <c r="G42" s="3">
        <v>0</v>
      </c>
      <c r="H42" s="3">
        <v>15</v>
      </c>
      <c r="I42" s="3">
        <f t="shared" si="0"/>
        <v>25</v>
      </c>
    </row>
    <row r="43" spans="1:9">
      <c r="A43" s="4">
        <v>41</v>
      </c>
      <c r="B43" s="86" t="s">
        <v>180</v>
      </c>
      <c r="C43" s="87" t="s">
        <v>70</v>
      </c>
      <c r="D43" s="3">
        <v>0</v>
      </c>
      <c r="E43" s="3">
        <v>16</v>
      </c>
      <c r="F43" s="3">
        <v>0</v>
      </c>
      <c r="G43" s="3">
        <v>0</v>
      </c>
      <c r="H43" s="3">
        <v>13</v>
      </c>
      <c r="I43" s="3">
        <f t="shared" si="0"/>
        <v>29</v>
      </c>
    </row>
    <row r="44" spans="1:9">
      <c r="A44" s="4">
        <v>42</v>
      </c>
      <c r="B44" s="86" t="s">
        <v>180</v>
      </c>
      <c r="C44" s="87" t="s">
        <v>82</v>
      </c>
      <c r="D44" s="3">
        <v>0</v>
      </c>
      <c r="E44" s="3">
        <v>18</v>
      </c>
      <c r="F44" s="3">
        <v>0</v>
      </c>
      <c r="G44" s="3">
        <v>0</v>
      </c>
      <c r="H44" s="3">
        <v>13</v>
      </c>
      <c r="I44" s="3">
        <f t="shared" si="0"/>
        <v>31</v>
      </c>
    </row>
    <row r="45" spans="1:9">
      <c r="A45" s="4">
        <v>43</v>
      </c>
      <c r="B45" s="86" t="s">
        <v>180</v>
      </c>
      <c r="C45" s="87" t="s">
        <v>116</v>
      </c>
      <c r="D45" s="3">
        <v>0</v>
      </c>
      <c r="E45" s="3">
        <v>18</v>
      </c>
      <c r="F45" s="3">
        <v>0</v>
      </c>
      <c r="G45" s="3">
        <v>0</v>
      </c>
      <c r="H45" s="3">
        <v>13</v>
      </c>
      <c r="I45" s="3">
        <f t="shared" si="0"/>
        <v>31</v>
      </c>
    </row>
    <row r="46" spans="1:9">
      <c r="A46" s="4">
        <v>44</v>
      </c>
      <c r="B46" s="86" t="s">
        <v>180</v>
      </c>
      <c r="C46" s="87" t="s">
        <v>17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f t="shared" si="0"/>
        <v>0</v>
      </c>
    </row>
    <row r="47" spans="1:9">
      <c r="A47" s="4">
        <v>45</v>
      </c>
      <c r="B47" s="86" t="s">
        <v>180</v>
      </c>
      <c r="C47" s="87" t="s">
        <v>16</v>
      </c>
      <c r="D47" s="3">
        <v>0</v>
      </c>
      <c r="E47" s="3">
        <v>10</v>
      </c>
      <c r="F47" s="3">
        <v>0</v>
      </c>
      <c r="G47" s="3">
        <v>0</v>
      </c>
      <c r="H47" s="3">
        <v>15</v>
      </c>
      <c r="I47" s="3">
        <f t="shared" si="0"/>
        <v>25</v>
      </c>
    </row>
    <row r="48" spans="1:9">
      <c r="A48" s="4">
        <v>46</v>
      </c>
      <c r="B48" s="86" t="s">
        <v>180</v>
      </c>
      <c r="C48" s="87" t="s">
        <v>12</v>
      </c>
      <c r="D48" s="3">
        <v>0</v>
      </c>
      <c r="E48" s="3">
        <v>10</v>
      </c>
      <c r="F48" s="3">
        <v>0</v>
      </c>
      <c r="G48" s="3">
        <v>0</v>
      </c>
      <c r="H48" s="3">
        <v>13</v>
      </c>
      <c r="I48" s="3">
        <f t="shared" si="0"/>
        <v>23</v>
      </c>
    </row>
    <row r="49" spans="1:9">
      <c r="A49" s="4">
        <v>47</v>
      </c>
      <c r="B49" s="86" t="s">
        <v>180</v>
      </c>
      <c r="C49" s="87" t="s">
        <v>118</v>
      </c>
      <c r="D49" s="3">
        <v>0</v>
      </c>
      <c r="E49" s="3">
        <v>18</v>
      </c>
      <c r="F49" s="3">
        <v>0</v>
      </c>
      <c r="G49" s="3">
        <v>0</v>
      </c>
      <c r="H49" s="3">
        <v>16</v>
      </c>
      <c r="I49" s="3">
        <f t="shared" si="0"/>
        <v>34</v>
      </c>
    </row>
    <row r="50" spans="1:9">
      <c r="A50" s="4">
        <v>48</v>
      </c>
      <c r="B50" s="86" t="s">
        <v>180</v>
      </c>
      <c r="C50" s="87" t="s">
        <v>13</v>
      </c>
      <c r="D50" s="3">
        <v>0</v>
      </c>
      <c r="E50" s="3">
        <v>10</v>
      </c>
      <c r="F50" s="3">
        <v>0</v>
      </c>
      <c r="G50" s="3">
        <v>0</v>
      </c>
      <c r="H50" s="3">
        <v>13</v>
      </c>
      <c r="I50" s="3">
        <f t="shared" si="0"/>
        <v>23</v>
      </c>
    </row>
    <row r="51" spans="1:9">
      <c r="A51" s="4">
        <v>49</v>
      </c>
      <c r="B51" s="86" t="s">
        <v>180</v>
      </c>
      <c r="C51" s="87" t="s">
        <v>35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f t="shared" si="0"/>
        <v>0</v>
      </c>
    </row>
    <row r="52" spans="1:9">
      <c r="A52" s="4">
        <v>50</v>
      </c>
      <c r="B52" s="86" t="s">
        <v>180</v>
      </c>
      <c r="C52" s="87" t="s">
        <v>121</v>
      </c>
      <c r="D52" s="3">
        <v>0</v>
      </c>
      <c r="E52" s="3">
        <v>16</v>
      </c>
      <c r="F52" s="3">
        <v>0</v>
      </c>
      <c r="G52" s="3">
        <v>0</v>
      </c>
      <c r="H52" s="3">
        <v>15</v>
      </c>
      <c r="I52" s="3">
        <f t="shared" si="0"/>
        <v>31</v>
      </c>
    </row>
    <row r="53" spans="1:9">
      <c r="A53" s="4">
        <v>51</v>
      </c>
      <c r="B53" s="86" t="s">
        <v>180</v>
      </c>
      <c r="C53" s="87" t="s">
        <v>85</v>
      </c>
      <c r="D53" s="3">
        <v>0</v>
      </c>
      <c r="E53" s="3">
        <v>16</v>
      </c>
      <c r="F53" s="3">
        <v>0</v>
      </c>
      <c r="G53" s="3">
        <v>0</v>
      </c>
      <c r="H53" s="3">
        <v>16</v>
      </c>
      <c r="I53" s="3">
        <f t="shared" si="0"/>
        <v>32</v>
      </c>
    </row>
    <row r="54" spans="1:9">
      <c r="A54" s="4">
        <v>52</v>
      </c>
      <c r="B54" s="86" t="s">
        <v>180</v>
      </c>
      <c r="C54" s="87" t="s">
        <v>88</v>
      </c>
      <c r="D54" s="3">
        <v>0</v>
      </c>
      <c r="E54" s="3">
        <v>16</v>
      </c>
      <c r="F54" s="3">
        <v>0</v>
      </c>
      <c r="G54" s="3">
        <v>0</v>
      </c>
      <c r="H54" s="3">
        <v>16</v>
      </c>
      <c r="I54" s="3">
        <f t="shared" si="0"/>
        <v>32</v>
      </c>
    </row>
    <row r="55" spans="1:9">
      <c r="A55" s="4">
        <v>53</v>
      </c>
      <c r="B55" s="86" t="s">
        <v>180</v>
      </c>
      <c r="C55" s="87" t="s">
        <v>79</v>
      </c>
      <c r="D55" s="3">
        <v>0</v>
      </c>
      <c r="E55" s="3">
        <v>16</v>
      </c>
      <c r="F55" s="3">
        <v>0</v>
      </c>
      <c r="G55" s="3">
        <v>0</v>
      </c>
      <c r="H55" s="3">
        <v>15</v>
      </c>
      <c r="I55" s="3">
        <f t="shared" si="0"/>
        <v>31</v>
      </c>
    </row>
    <row r="56" spans="1:9">
      <c r="A56" s="4">
        <v>54</v>
      </c>
      <c r="B56" s="86" t="s">
        <v>180</v>
      </c>
      <c r="C56" s="87" t="s">
        <v>120</v>
      </c>
      <c r="D56" s="3">
        <v>0</v>
      </c>
      <c r="E56" s="3">
        <v>26</v>
      </c>
      <c r="F56" s="3">
        <v>0</v>
      </c>
      <c r="G56" s="3">
        <v>0</v>
      </c>
      <c r="H56" s="3">
        <v>15</v>
      </c>
      <c r="I56" s="3">
        <f t="shared" si="0"/>
        <v>41</v>
      </c>
    </row>
    <row r="57" spans="1:9">
      <c r="A57" s="4">
        <v>55</v>
      </c>
      <c r="B57" s="86" t="s">
        <v>180</v>
      </c>
      <c r="C57" s="87" t="s">
        <v>124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f t="shared" si="0"/>
        <v>0</v>
      </c>
    </row>
    <row r="58" spans="1:9">
      <c r="A58" s="4">
        <v>56</v>
      </c>
      <c r="B58" s="86" t="s">
        <v>180</v>
      </c>
      <c r="C58" s="87" t="s">
        <v>7</v>
      </c>
      <c r="D58" s="3">
        <v>0</v>
      </c>
      <c r="E58" s="3">
        <v>10</v>
      </c>
      <c r="F58" s="3">
        <v>0</v>
      </c>
      <c r="G58" s="3">
        <v>0</v>
      </c>
      <c r="H58" s="3">
        <v>16</v>
      </c>
      <c r="I58" s="3">
        <f t="shared" si="0"/>
        <v>26</v>
      </c>
    </row>
    <row r="59" spans="1:9">
      <c r="A59" s="4">
        <v>57</v>
      </c>
      <c r="B59" s="86" t="s">
        <v>180</v>
      </c>
      <c r="C59" s="87" t="s">
        <v>14</v>
      </c>
      <c r="D59" s="3">
        <v>0</v>
      </c>
      <c r="E59" s="3">
        <v>16</v>
      </c>
      <c r="F59" s="3">
        <v>0</v>
      </c>
      <c r="G59" s="3">
        <v>0</v>
      </c>
      <c r="H59" s="3">
        <v>16</v>
      </c>
      <c r="I59" s="3">
        <f t="shared" si="0"/>
        <v>32</v>
      </c>
    </row>
    <row r="60" spans="1:9">
      <c r="A60" s="4">
        <v>58</v>
      </c>
      <c r="B60" s="86" t="s">
        <v>180</v>
      </c>
      <c r="C60" s="87" t="s">
        <v>29</v>
      </c>
      <c r="D60" s="3">
        <v>0</v>
      </c>
      <c r="E60" s="3">
        <v>0</v>
      </c>
      <c r="F60" s="3">
        <v>0</v>
      </c>
      <c r="G60" s="3">
        <v>0</v>
      </c>
      <c r="H60" s="3">
        <v>18</v>
      </c>
      <c r="I60" s="3">
        <f t="shared" si="0"/>
        <v>18</v>
      </c>
    </row>
    <row r="61" spans="1:9">
      <c r="A61" s="4">
        <v>59</v>
      </c>
      <c r="B61" s="86" t="s">
        <v>180</v>
      </c>
      <c r="C61" s="87" t="s">
        <v>30</v>
      </c>
      <c r="D61" s="3">
        <v>0</v>
      </c>
      <c r="E61" s="3">
        <v>16</v>
      </c>
      <c r="F61" s="3">
        <v>0</v>
      </c>
      <c r="G61" s="3">
        <v>0</v>
      </c>
      <c r="H61" s="3">
        <v>13</v>
      </c>
      <c r="I61" s="3">
        <f t="shared" si="0"/>
        <v>29</v>
      </c>
    </row>
    <row r="62" spans="1:9">
      <c r="A62" s="4">
        <v>60</v>
      </c>
      <c r="B62" s="86" t="s">
        <v>180</v>
      </c>
      <c r="C62" s="87" t="s">
        <v>140</v>
      </c>
      <c r="D62" s="3">
        <v>0</v>
      </c>
      <c r="E62" s="3">
        <v>0</v>
      </c>
      <c r="F62" s="3">
        <v>0</v>
      </c>
      <c r="G62" s="3">
        <v>0</v>
      </c>
      <c r="H62" s="3">
        <v>13</v>
      </c>
      <c r="I62" s="3">
        <f t="shared" si="0"/>
        <v>13</v>
      </c>
    </row>
    <row r="63" spans="1:9">
      <c r="A63" s="4">
        <v>61</v>
      </c>
      <c r="B63" s="86" t="s">
        <v>180</v>
      </c>
      <c r="C63" s="87" t="s">
        <v>37</v>
      </c>
      <c r="D63" s="3">
        <v>0</v>
      </c>
      <c r="E63" s="3">
        <v>8</v>
      </c>
      <c r="F63" s="3">
        <v>0</v>
      </c>
      <c r="G63" s="3">
        <v>0</v>
      </c>
      <c r="H63" s="3">
        <v>8</v>
      </c>
      <c r="I63" s="3">
        <f t="shared" si="0"/>
        <v>16</v>
      </c>
    </row>
    <row r="64" spans="1:9">
      <c r="A64" s="4">
        <v>62</v>
      </c>
      <c r="B64" s="86" t="s">
        <v>180</v>
      </c>
      <c r="C64" s="87" t="s">
        <v>84</v>
      </c>
      <c r="D64" s="3">
        <v>0</v>
      </c>
      <c r="E64" s="3">
        <v>16</v>
      </c>
      <c r="F64" s="3">
        <v>0</v>
      </c>
      <c r="G64" s="3">
        <v>0</v>
      </c>
      <c r="H64" s="3">
        <v>16</v>
      </c>
      <c r="I64" s="3">
        <f t="shared" si="0"/>
        <v>32</v>
      </c>
    </row>
    <row r="65" spans="1:9">
      <c r="A65" s="4">
        <v>63</v>
      </c>
      <c r="B65" s="86" t="s">
        <v>180</v>
      </c>
      <c r="C65" s="87" t="s">
        <v>21</v>
      </c>
      <c r="D65" s="3">
        <v>0</v>
      </c>
      <c r="E65" s="3">
        <v>16</v>
      </c>
      <c r="F65" s="3">
        <v>0</v>
      </c>
      <c r="G65" s="3">
        <v>0</v>
      </c>
      <c r="H65" s="3">
        <v>13</v>
      </c>
      <c r="I65" s="3">
        <f t="shared" si="0"/>
        <v>29</v>
      </c>
    </row>
    <row r="66" spans="1:9">
      <c r="A66" s="4">
        <v>64</v>
      </c>
      <c r="B66" s="86" t="s">
        <v>181</v>
      </c>
      <c r="C66" s="87" t="s">
        <v>95</v>
      </c>
      <c r="D66" s="3">
        <v>18</v>
      </c>
      <c r="E66" s="3">
        <v>0</v>
      </c>
      <c r="F66" s="3">
        <v>16</v>
      </c>
      <c r="G66" s="3">
        <v>18</v>
      </c>
      <c r="H66" s="3">
        <v>0</v>
      </c>
      <c r="I66" s="3">
        <f t="shared" si="0"/>
        <v>52</v>
      </c>
    </row>
    <row r="67" spans="1:9">
      <c r="A67" s="4">
        <v>65</v>
      </c>
      <c r="B67" s="86" t="s">
        <v>181</v>
      </c>
      <c r="C67" s="87" t="s">
        <v>44</v>
      </c>
      <c r="D67" s="3">
        <v>18</v>
      </c>
      <c r="E67" s="3">
        <v>0</v>
      </c>
      <c r="F67" s="3">
        <v>16</v>
      </c>
      <c r="G67" s="3">
        <v>16</v>
      </c>
      <c r="H67" s="3">
        <v>0</v>
      </c>
      <c r="I67" s="3">
        <f t="shared" ref="I67:I99" si="1">SUM(D67:H67)</f>
        <v>50</v>
      </c>
    </row>
    <row r="68" spans="1:9">
      <c r="A68" s="4">
        <v>66</v>
      </c>
      <c r="B68" s="86" t="s">
        <v>181</v>
      </c>
      <c r="C68" s="87" t="s">
        <v>75</v>
      </c>
      <c r="D68" s="3">
        <v>16</v>
      </c>
      <c r="E68" s="3">
        <v>0</v>
      </c>
      <c r="F68" s="3">
        <v>21</v>
      </c>
      <c r="G68" s="3">
        <v>16</v>
      </c>
      <c r="H68" s="3">
        <v>0</v>
      </c>
      <c r="I68" s="3">
        <f t="shared" si="1"/>
        <v>53</v>
      </c>
    </row>
    <row r="69" spans="1:9">
      <c r="A69" s="4">
        <v>67</v>
      </c>
      <c r="B69" s="86" t="s">
        <v>181</v>
      </c>
      <c r="C69" s="87" t="s">
        <v>9</v>
      </c>
      <c r="D69" s="3">
        <v>10</v>
      </c>
      <c r="E69" s="3">
        <v>0</v>
      </c>
      <c r="F69" s="3">
        <v>21</v>
      </c>
      <c r="G69" s="3">
        <v>18</v>
      </c>
      <c r="H69" s="3">
        <v>0</v>
      </c>
      <c r="I69" s="3">
        <f t="shared" si="1"/>
        <v>49</v>
      </c>
    </row>
    <row r="70" spans="1:9">
      <c r="A70" s="4">
        <v>68</v>
      </c>
      <c r="B70" s="86" t="s">
        <v>181</v>
      </c>
      <c r="C70" s="87" t="s">
        <v>91</v>
      </c>
      <c r="D70" s="3">
        <v>10</v>
      </c>
      <c r="E70" s="3">
        <v>0</v>
      </c>
      <c r="F70" s="3">
        <v>16</v>
      </c>
      <c r="G70" s="3">
        <v>16</v>
      </c>
      <c r="H70" s="3">
        <v>0</v>
      </c>
      <c r="I70" s="3">
        <f t="shared" si="1"/>
        <v>42</v>
      </c>
    </row>
    <row r="71" spans="1:9">
      <c r="A71" s="4">
        <v>69</v>
      </c>
      <c r="B71" s="86" t="s">
        <v>181</v>
      </c>
      <c r="C71" s="87" t="s">
        <v>99</v>
      </c>
      <c r="D71" s="3">
        <v>18</v>
      </c>
      <c r="E71" s="3">
        <v>0</v>
      </c>
      <c r="F71" s="3">
        <v>16</v>
      </c>
      <c r="G71" s="3">
        <v>16</v>
      </c>
      <c r="H71" s="3">
        <v>0</v>
      </c>
      <c r="I71" s="3">
        <f t="shared" si="1"/>
        <v>50</v>
      </c>
    </row>
    <row r="72" spans="1:9">
      <c r="A72" s="4">
        <v>70</v>
      </c>
      <c r="B72" s="86" t="s">
        <v>181</v>
      </c>
      <c r="C72" s="87" t="s">
        <v>101</v>
      </c>
      <c r="D72" s="3">
        <v>18</v>
      </c>
      <c r="E72" s="3">
        <v>0</v>
      </c>
      <c r="F72" s="3">
        <v>16</v>
      </c>
      <c r="G72" s="3">
        <v>16</v>
      </c>
      <c r="H72" s="3">
        <v>0</v>
      </c>
      <c r="I72" s="3">
        <f t="shared" si="1"/>
        <v>50</v>
      </c>
    </row>
    <row r="73" spans="1:9">
      <c r="A73" s="4">
        <v>71</v>
      </c>
      <c r="B73" s="86" t="s">
        <v>181</v>
      </c>
      <c r="C73" s="87" t="s">
        <v>46</v>
      </c>
      <c r="D73" s="3">
        <v>10</v>
      </c>
      <c r="E73" s="3">
        <v>0</v>
      </c>
      <c r="F73" s="3">
        <v>16</v>
      </c>
      <c r="G73" s="3">
        <v>16</v>
      </c>
      <c r="H73" s="3">
        <v>0</v>
      </c>
      <c r="I73" s="3">
        <f t="shared" si="1"/>
        <v>42</v>
      </c>
    </row>
    <row r="74" spans="1:9">
      <c r="A74" s="4">
        <v>72</v>
      </c>
      <c r="B74" s="86" t="s">
        <v>181</v>
      </c>
      <c r="C74" s="87" t="s">
        <v>107</v>
      </c>
      <c r="D74" s="3">
        <v>10</v>
      </c>
      <c r="E74" s="3">
        <v>0</v>
      </c>
      <c r="F74" s="3">
        <v>18</v>
      </c>
      <c r="G74" s="3">
        <v>21</v>
      </c>
      <c r="H74" s="3">
        <v>0</v>
      </c>
      <c r="I74" s="3">
        <f t="shared" si="1"/>
        <v>49</v>
      </c>
    </row>
    <row r="75" spans="1:9">
      <c r="A75" s="4">
        <v>73</v>
      </c>
      <c r="B75" s="86" t="s">
        <v>181</v>
      </c>
      <c r="C75" s="87" t="s">
        <v>19</v>
      </c>
      <c r="D75" s="3">
        <v>8</v>
      </c>
      <c r="E75" s="3">
        <v>0</v>
      </c>
      <c r="F75" s="3">
        <v>21</v>
      </c>
      <c r="G75" s="3">
        <v>18</v>
      </c>
      <c r="H75" s="3">
        <v>0</v>
      </c>
      <c r="I75" s="3">
        <f t="shared" si="1"/>
        <v>47</v>
      </c>
    </row>
    <row r="76" spans="1:9">
      <c r="A76" s="4">
        <v>74</v>
      </c>
      <c r="B76" s="86" t="s">
        <v>181</v>
      </c>
      <c r="C76" s="87" t="s">
        <v>127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f t="shared" si="1"/>
        <v>0</v>
      </c>
    </row>
    <row r="77" spans="1:9">
      <c r="A77" s="4">
        <v>75</v>
      </c>
      <c r="B77" s="86" t="s">
        <v>181</v>
      </c>
      <c r="C77" s="87" t="s">
        <v>102</v>
      </c>
      <c r="D77" s="3">
        <v>10</v>
      </c>
      <c r="E77" s="3">
        <v>0</v>
      </c>
      <c r="F77" s="3">
        <v>21</v>
      </c>
      <c r="G77" s="3">
        <v>18</v>
      </c>
      <c r="H77" s="3">
        <v>0</v>
      </c>
      <c r="I77" s="3">
        <f t="shared" si="1"/>
        <v>49</v>
      </c>
    </row>
    <row r="78" spans="1:9">
      <c r="A78" s="4">
        <v>76</v>
      </c>
      <c r="B78" s="86" t="s">
        <v>181</v>
      </c>
      <c r="C78" s="87" t="s">
        <v>62</v>
      </c>
      <c r="D78" s="3">
        <v>10</v>
      </c>
      <c r="E78" s="3">
        <v>0</v>
      </c>
      <c r="F78" s="3">
        <v>18</v>
      </c>
      <c r="G78" s="3">
        <v>21</v>
      </c>
      <c r="H78" s="3">
        <v>0</v>
      </c>
      <c r="I78" s="3">
        <f t="shared" si="1"/>
        <v>49</v>
      </c>
    </row>
    <row r="79" spans="1:9">
      <c r="A79" s="4">
        <v>77</v>
      </c>
      <c r="B79" s="86" t="s">
        <v>181</v>
      </c>
      <c r="C79" s="87" t="s">
        <v>123</v>
      </c>
      <c r="D79" s="3">
        <v>16</v>
      </c>
      <c r="E79" s="3">
        <v>0</v>
      </c>
      <c r="F79" s="3">
        <v>16</v>
      </c>
      <c r="G79" s="3">
        <v>21</v>
      </c>
      <c r="H79" s="3">
        <v>0</v>
      </c>
      <c r="I79" s="3">
        <f t="shared" si="1"/>
        <v>53</v>
      </c>
    </row>
    <row r="80" spans="1:9">
      <c r="A80" s="4">
        <v>78</v>
      </c>
      <c r="B80" s="86" t="s">
        <v>181</v>
      </c>
      <c r="C80" s="87" t="s">
        <v>11</v>
      </c>
      <c r="D80" s="3">
        <v>8</v>
      </c>
      <c r="E80" s="3">
        <v>0</v>
      </c>
      <c r="F80" s="3">
        <v>16</v>
      </c>
      <c r="G80" s="3">
        <v>21</v>
      </c>
      <c r="H80" s="3">
        <v>0</v>
      </c>
      <c r="I80" s="3">
        <f t="shared" si="1"/>
        <v>45</v>
      </c>
    </row>
    <row r="81" spans="1:9">
      <c r="A81" s="4">
        <v>79</v>
      </c>
      <c r="B81" s="86" t="s">
        <v>181</v>
      </c>
      <c r="C81" s="87" t="s">
        <v>138</v>
      </c>
      <c r="D81" s="3">
        <v>16</v>
      </c>
      <c r="E81" s="3">
        <v>0</v>
      </c>
      <c r="F81" s="3">
        <v>16</v>
      </c>
      <c r="G81" s="3">
        <v>21</v>
      </c>
      <c r="H81" s="3">
        <v>0</v>
      </c>
      <c r="I81" s="3">
        <f t="shared" si="1"/>
        <v>53</v>
      </c>
    </row>
    <row r="82" spans="1:9">
      <c r="A82" s="4">
        <v>80</v>
      </c>
      <c r="B82" s="86" t="s">
        <v>181</v>
      </c>
      <c r="C82" s="87" t="s">
        <v>114</v>
      </c>
      <c r="D82" s="3">
        <v>8</v>
      </c>
      <c r="E82" s="3">
        <v>0</v>
      </c>
      <c r="F82" s="3">
        <v>18</v>
      </c>
      <c r="G82" s="3">
        <v>16</v>
      </c>
      <c r="H82" s="3">
        <v>0</v>
      </c>
      <c r="I82" s="3">
        <f t="shared" si="1"/>
        <v>42</v>
      </c>
    </row>
    <row r="83" spans="1:9">
      <c r="A83" s="4">
        <v>81</v>
      </c>
      <c r="B83" s="86" t="s">
        <v>181</v>
      </c>
      <c r="C83" s="87" t="s">
        <v>18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f t="shared" si="1"/>
        <v>0</v>
      </c>
    </row>
    <row r="84" spans="1:9">
      <c r="A84" s="4">
        <v>82</v>
      </c>
      <c r="B84" s="86" t="s">
        <v>181</v>
      </c>
      <c r="C84" s="87" t="s">
        <v>22</v>
      </c>
      <c r="D84" s="3">
        <v>8</v>
      </c>
      <c r="E84" s="3">
        <v>0</v>
      </c>
      <c r="F84" s="3">
        <v>21</v>
      </c>
      <c r="G84" s="3">
        <v>18</v>
      </c>
      <c r="H84" s="3">
        <v>0</v>
      </c>
      <c r="I84" s="3">
        <f t="shared" si="1"/>
        <v>47</v>
      </c>
    </row>
    <row r="85" spans="1:9">
      <c r="A85" s="4">
        <v>83</v>
      </c>
      <c r="B85" s="86" t="s">
        <v>181</v>
      </c>
      <c r="C85" s="87" t="s">
        <v>20</v>
      </c>
      <c r="D85" s="3">
        <v>10</v>
      </c>
      <c r="E85" s="3">
        <v>0</v>
      </c>
      <c r="F85" s="3">
        <v>21</v>
      </c>
      <c r="G85" s="3">
        <v>18</v>
      </c>
      <c r="H85" s="3">
        <v>0</v>
      </c>
      <c r="I85" s="3">
        <f t="shared" si="1"/>
        <v>49</v>
      </c>
    </row>
    <row r="86" spans="1:9">
      <c r="A86" s="4">
        <v>84</v>
      </c>
      <c r="B86" s="86" t="s">
        <v>181</v>
      </c>
      <c r="C86" s="87" t="s">
        <v>23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f t="shared" si="1"/>
        <v>0</v>
      </c>
    </row>
    <row r="87" spans="1:9">
      <c r="A87" s="4">
        <v>85</v>
      </c>
      <c r="B87" s="86" t="s">
        <v>181</v>
      </c>
      <c r="C87" s="87" t="s">
        <v>28</v>
      </c>
      <c r="D87" s="3">
        <v>16</v>
      </c>
      <c r="E87" s="3">
        <v>8</v>
      </c>
      <c r="F87" s="3">
        <v>21</v>
      </c>
      <c r="G87" s="3">
        <v>16</v>
      </c>
      <c r="H87" s="3">
        <v>0</v>
      </c>
      <c r="I87" s="3">
        <f t="shared" si="1"/>
        <v>61</v>
      </c>
    </row>
    <row r="88" spans="1:9">
      <c r="A88" s="4">
        <v>86</v>
      </c>
      <c r="B88" s="86" t="s">
        <v>181</v>
      </c>
      <c r="C88" s="87" t="s">
        <v>31</v>
      </c>
      <c r="D88" s="3">
        <v>0</v>
      </c>
      <c r="E88" s="3">
        <v>8</v>
      </c>
      <c r="F88" s="3">
        <v>0</v>
      </c>
      <c r="G88" s="3">
        <v>0</v>
      </c>
      <c r="H88" s="3">
        <v>0</v>
      </c>
      <c r="I88" s="3">
        <f t="shared" si="1"/>
        <v>8</v>
      </c>
    </row>
    <row r="89" spans="1:9">
      <c r="A89" s="4">
        <v>87</v>
      </c>
      <c r="B89" s="86" t="s">
        <v>181</v>
      </c>
      <c r="C89" s="87" t="s">
        <v>34</v>
      </c>
      <c r="D89" s="3">
        <v>16</v>
      </c>
      <c r="E89" s="3">
        <v>8</v>
      </c>
      <c r="F89" s="3">
        <v>16</v>
      </c>
      <c r="G89" s="3">
        <v>21</v>
      </c>
      <c r="H89" s="3">
        <v>0</v>
      </c>
      <c r="I89" s="3">
        <f t="shared" si="1"/>
        <v>61</v>
      </c>
    </row>
    <row r="90" spans="1:9">
      <c r="A90" s="4">
        <v>88</v>
      </c>
      <c r="B90" s="86" t="s">
        <v>181</v>
      </c>
      <c r="C90" s="87" t="s">
        <v>32</v>
      </c>
      <c r="D90" s="3">
        <v>16</v>
      </c>
      <c r="E90" s="3">
        <v>0</v>
      </c>
      <c r="F90" s="3">
        <v>21</v>
      </c>
      <c r="G90" s="3">
        <v>16</v>
      </c>
      <c r="H90" s="3">
        <v>0</v>
      </c>
      <c r="I90" s="3">
        <f t="shared" si="1"/>
        <v>53</v>
      </c>
    </row>
    <row r="91" spans="1:9">
      <c r="A91" s="4">
        <v>89</v>
      </c>
      <c r="B91" s="86" t="s">
        <v>181</v>
      </c>
      <c r="C91" s="87" t="s">
        <v>33</v>
      </c>
      <c r="D91" s="3">
        <v>16</v>
      </c>
      <c r="E91" s="3">
        <v>0</v>
      </c>
      <c r="F91" s="3">
        <v>21</v>
      </c>
      <c r="G91" s="3">
        <v>16</v>
      </c>
      <c r="H91" s="3">
        <v>0</v>
      </c>
      <c r="I91" s="3">
        <f t="shared" si="1"/>
        <v>53</v>
      </c>
    </row>
    <row r="92" spans="1:9">
      <c r="A92" s="4">
        <v>90</v>
      </c>
      <c r="B92" s="86" t="s">
        <v>181</v>
      </c>
      <c r="C92" s="87" t="s">
        <v>131</v>
      </c>
      <c r="D92" s="3">
        <v>10</v>
      </c>
      <c r="E92" s="3">
        <v>16</v>
      </c>
      <c r="F92" s="3">
        <v>18</v>
      </c>
      <c r="G92" s="3">
        <v>18</v>
      </c>
      <c r="H92" s="3">
        <v>16</v>
      </c>
      <c r="I92" s="3">
        <f t="shared" si="1"/>
        <v>78</v>
      </c>
    </row>
    <row r="93" spans="1:9">
      <c r="A93" s="4">
        <v>91</v>
      </c>
      <c r="B93" s="86" t="s">
        <v>181</v>
      </c>
      <c r="C93" s="87" t="s">
        <v>58</v>
      </c>
      <c r="D93" s="3">
        <v>10</v>
      </c>
      <c r="E93" s="3">
        <v>16</v>
      </c>
      <c r="F93" s="3">
        <v>18</v>
      </c>
      <c r="G93" s="3">
        <v>18</v>
      </c>
      <c r="H93" s="3">
        <v>15</v>
      </c>
      <c r="I93" s="3">
        <f t="shared" si="1"/>
        <v>77</v>
      </c>
    </row>
    <row r="94" spans="1:9">
      <c r="A94" s="4">
        <v>92</v>
      </c>
      <c r="B94" s="86" t="s">
        <v>181</v>
      </c>
      <c r="C94" s="87" t="s">
        <v>15</v>
      </c>
      <c r="D94" s="3">
        <v>8</v>
      </c>
      <c r="E94" s="3">
        <v>16</v>
      </c>
      <c r="F94" s="3">
        <v>18</v>
      </c>
      <c r="G94" s="3">
        <v>18</v>
      </c>
      <c r="H94" s="3">
        <v>18</v>
      </c>
      <c r="I94" s="3">
        <f t="shared" si="1"/>
        <v>78</v>
      </c>
    </row>
    <row r="95" spans="1:9">
      <c r="A95" s="4">
        <v>93</v>
      </c>
      <c r="B95" s="86" t="s">
        <v>181</v>
      </c>
      <c r="C95" s="87" t="s">
        <v>139</v>
      </c>
      <c r="D95" s="3">
        <v>8</v>
      </c>
      <c r="E95" s="3">
        <v>16</v>
      </c>
      <c r="F95" s="3">
        <v>18</v>
      </c>
      <c r="G95" s="3">
        <v>21</v>
      </c>
      <c r="H95" s="3">
        <v>13</v>
      </c>
      <c r="I95" s="3">
        <f t="shared" si="1"/>
        <v>76</v>
      </c>
    </row>
    <row r="96" spans="1:9">
      <c r="A96" s="4">
        <v>94</v>
      </c>
      <c r="B96" s="86" t="s">
        <v>181</v>
      </c>
      <c r="C96" s="87" t="s">
        <v>122</v>
      </c>
      <c r="D96" s="3">
        <v>8</v>
      </c>
      <c r="E96" s="3">
        <v>16</v>
      </c>
      <c r="F96" s="3">
        <v>21</v>
      </c>
      <c r="G96" s="3">
        <v>21</v>
      </c>
      <c r="H96" s="3">
        <v>15</v>
      </c>
      <c r="I96" s="3">
        <f t="shared" si="1"/>
        <v>81</v>
      </c>
    </row>
    <row r="97" spans="1:9">
      <c r="A97" s="4">
        <v>95</v>
      </c>
      <c r="B97" s="86" t="s">
        <v>181</v>
      </c>
      <c r="C97" s="87" t="s">
        <v>98</v>
      </c>
      <c r="D97" s="3">
        <v>8</v>
      </c>
      <c r="E97" s="3">
        <v>16</v>
      </c>
      <c r="F97" s="3">
        <v>18</v>
      </c>
      <c r="G97" s="3">
        <v>18</v>
      </c>
      <c r="H97" s="3">
        <v>16</v>
      </c>
      <c r="I97" s="3">
        <f t="shared" si="1"/>
        <v>76</v>
      </c>
    </row>
    <row r="98" spans="1:9">
      <c r="A98" s="4">
        <v>96</v>
      </c>
      <c r="B98" s="86" t="s">
        <v>181</v>
      </c>
      <c r="C98" s="87" t="s">
        <v>104</v>
      </c>
      <c r="D98" s="3">
        <v>10</v>
      </c>
      <c r="E98" s="3">
        <v>16</v>
      </c>
      <c r="F98" s="3">
        <v>18</v>
      </c>
      <c r="G98" s="3">
        <v>21</v>
      </c>
      <c r="H98" s="3">
        <v>13</v>
      </c>
      <c r="I98" s="3">
        <f t="shared" si="1"/>
        <v>78</v>
      </c>
    </row>
    <row r="99" spans="1:9">
      <c r="A99" s="4">
        <v>97</v>
      </c>
      <c r="B99" s="86" t="s">
        <v>181</v>
      </c>
      <c r="C99" s="87" t="s">
        <v>109</v>
      </c>
      <c r="D99" s="3">
        <v>16</v>
      </c>
      <c r="E99" s="3">
        <v>16</v>
      </c>
      <c r="F99" s="3">
        <v>18</v>
      </c>
      <c r="G99" s="3">
        <v>21</v>
      </c>
      <c r="H99" s="3">
        <v>16</v>
      </c>
      <c r="I99" s="3">
        <f t="shared" si="1"/>
        <v>87</v>
      </c>
    </row>
    <row r="100" spans="1:9">
      <c r="A100" s="4"/>
      <c r="B100" s="3"/>
      <c r="C100" s="3" t="s">
        <v>182</v>
      </c>
      <c r="D100" s="3">
        <f t="shared" ref="D100:I100" si="2">SUM(D3:D99)</f>
        <v>364</v>
      </c>
      <c r="E100" s="3">
        <f t="shared" si="2"/>
        <v>958</v>
      </c>
      <c r="F100" s="3">
        <f t="shared" si="2"/>
        <v>550</v>
      </c>
      <c r="G100" s="3">
        <f t="shared" si="2"/>
        <v>550</v>
      </c>
      <c r="H100" s="3">
        <f t="shared" si="2"/>
        <v>913</v>
      </c>
      <c r="I100" s="3">
        <f t="shared" si="2"/>
        <v>3335</v>
      </c>
    </row>
    <row r="101" spans="1:1">
      <c r="A101" s="1"/>
    </row>
    <row r="102" spans="1:8">
      <c r="A102" s="1"/>
      <c r="D102" s="294" t="s">
        <v>183</v>
      </c>
      <c r="E102" s="295">
        <f>I100</f>
        <v>3335</v>
      </c>
      <c r="F102" s="295"/>
      <c r="G102" s="295"/>
      <c r="H102" s="295"/>
    </row>
    <row r="103" spans="1:1">
      <c r="A103" s="1"/>
    </row>
    <row r="104" spans="1:1">
      <c r="A104" s="1"/>
    </row>
    <row r="105" ht="16.5" spans="1:8">
      <c r="A105" s="1"/>
      <c r="B105" s="102" t="s">
        <v>168</v>
      </c>
      <c r="C105" s="102"/>
      <c r="D105" s="102"/>
      <c r="E105" s="102"/>
      <c r="F105" s="102"/>
      <c r="G105" s="102"/>
      <c r="H105" s="296"/>
    </row>
  </sheetData>
  <mergeCells count="2">
    <mergeCell ref="E102:G102"/>
    <mergeCell ref="B105:G105"/>
  </mergeCells>
  <conditionalFormatting sqref="C1:C104">
    <cfRule type="duplicateValues" dxfId="0" priority="2"/>
    <cfRule type="duplicateValues" dxfId="0" priority="1"/>
  </conditionalFormatting>
  <conditionalFormatting sqref="C3:C34 C36:C99">
    <cfRule type="duplicateValues" dxfId="0" priority="3"/>
  </conditionalFormatting>
  <pageMargins left="0.944444444444444" right="0.75" top="0.66875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6"/>
  <sheetViews>
    <sheetView topLeftCell="A97" workbookViewId="0">
      <selection activeCell="E112" sqref="E112"/>
    </sheetView>
  </sheetViews>
  <sheetFormatPr defaultColWidth="9" defaultRowHeight="13.5" outlineLevelCol="4"/>
  <cols>
    <col min="1" max="3" width="9" style="1"/>
    <col min="4" max="4" width="12.875" style="1" customWidth="1"/>
    <col min="5" max="16384" width="9" style="1"/>
  </cols>
  <sheetData>
    <row r="1" spans="2:2">
      <c r="B1" s="1" t="s">
        <v>184</v>
      </c>
    </row>
    <row r="3" spans="1:5">
      <c r="A3" s="4" t="s">
        <v>2</v>
      </c>
      <c r="B3" s="4" t="s">
        <v>3</v>
      </c>
      <c r="C3" s="4" t="s">
        <v>185</v>
      </c>
      <c r="D3" s="4" t="s">
        <v>186</v>
      </c>
      <c r="E3" s="4" t="s">
        <v>105</v>
      </c>
    </row>
    <row r="4" ht="14.25" spans="1:5">
      <c r="A4" s="89">
        <v>1</v>
      </c>
      <c r="B4" s="284" t="s">
        <v>139</v>
      </c>
      <c r="C4" s="89">
        <v>0</v>
      </c>
      <c r="D4" s="4"/>
      <c r="E4" s="4">
        <f t="shared" ref="E4:E67" si="0">C4*15+D4*10</f>
        <v>0</v>
      </c>
    </row>
    <row r="5" ht="14.25" spans="1:5">
      <c r="A5" s="89">
        <v>2</v>
      </c>
      <c r="B5" s="284" t="s">
        <v>89</v>
      </c>
      <c r="C5" s="89">
        <v>9</v>
      </c>
      <c r="D5" s="4"/>
      <c r="E5" s="4">
        <f t="shared" si="0"/>
        <v>135</v>
      </c>
    </row>
    <row r="6" ht="14.25" spans="1:5">
      <c r="A6" s="89">
        <v>3</v>
      </c>
      <c r="B6" s="284" t="s">
        <v>100</v>
      </c>
      <c r="C6" s="89">
        <v>0</v>
      </c>
      <c r="D6" s="4"/>
      <c r="E6" s="4">
        <f t="shared" si="0"/>
        <v>0</v>
      </c>
    </row>
    <row r="7" ht="14.25" spans="1:5">
      <c r="A7" s="89">
        <v>4</v>
      </c>
      <c r="B7" s="284" t="s">
        <v>69</v>
      </c>
      <c r="C7" s="89">
        <v>14</v>
      </c>
      <c r="D7" s="4"/>
      <c r="E7" s="4">
        <f t="shared" si="0"/>
        <v>210</v>
      </c>
    </row>
    <row r="8" ht="14.25" spans="1:5">
      <c r="A8" s="89">
        <v>5</v>
      </c>
      <c r="B8" s="284" t="s">
        <v>36</v>
      </c>
      <c r="C8" s="89">
        <v>0</v>
      </c>
      <c r="D8" s="4"/>
      <c r="E8" s="4">
        <f t="shared" si="0"/>
        <v>0</v>
      </c>
    </row>
    <row r="9" ht="14.25" spans="1:5">
      <c r="A9" s="89">
        <v>6</v>
      </c>
      <c r="B9" s="284" t="s">
        <v>155</v>
      </c>
      <c r="C9" s="89">
        <v>0</v>
      </c>
      <c r="D9" s="4"/>
      <c r="E9" s="4">
        <f t="shared" si="0"/>
        <v>0</v>
      </c>
    </row>
    <row r="10" ht="14.25" spans="1:5">
      <c r="A10" s="89">
        <v>7</v>
      </c>
      <c r="B10" s="281" t="s">
        <v>115</v>
      </c>
      <c r="C10" s="89">
        <v>0</v>
      </c>
      <c r="D10" s="4"/>
      <c r="E10" s="4">
        <f t="shared" si="0"/>
        <v>0</v>
      </c>
    </row>
    <row r="11" ht="14.25" spans="1:5">
      <c r="A11" s="89">
        <v>8</v>
      </c>
      <c r="B11" s="284" t="s">
        <v>102</v>
      </c>
      <c r="C11" s="89">
        <v>0</v>
      </c>
      <c r="D11" s="4">
        <v>6</v>
      </c>
      <c r="E11" s="4">
        <f t="shared" si="0"/>
        <v>60</v>
      </c>
    </row>
    <row r="12" ht="14.25" spans="1:5">
      <c r="A12" s="89">
        <v>9</v>
      </c>
      <c r="B12" s="284" t="s">
        <v>27</v>
      </c>
      <c r="C12" s="89">
        <v>0</v>
      </c>
      <c r="D12" s="4"/>
      <c r="E12" s="4">
        <f t="shared" si="0"/>
        <v>0</v>
      </c>
    </row>
    <row r="13" ht="14.25" spans="1:5">
      <c r="A13" s="89">
        <v>10</v>
      </c>
      <c r="B13" s="284" t="s">
        <v>87</v>
      </c>
      <c r="C13" s="89">
        <v>0</v>
      </c>
      <c r="D13" s="4"/>
      <c r="E13" s="4">
        <f t="shared" si="0"/>
        <v>0</v>
      </c>
    </row>
    <row r="14" ht="14.25" spans="1:5">
      <c r="A14" s="89">
        <v>11</v>
      </c>
      <c r="B14" s="284" t="s">
        <v>37</v>
      </c>
      <c r="C14" s="89">
        <v>0</v>
      </c>
      <c r="D14" s="4"/>
      <c r="E14" s="4">
        <f t="shared" si="0"/>
        <v>0</v>
      </c>
    </row>
    <row r="15" ht="14.25" spans="1:5">
      <c r="A15" s="89">
        <v>12</v>
      </c>
      <c r="B15" s="284" t="s">
        <v>142</v>
      </c>
      <c r="C15" s="89">
        <v>0</v>
      </c>
      <c r="D15" s="4"/>
      <c r="E15" s="4">
        <f t="shared" si="0"/>
        <v>0</v>
      </c>
    </row>
    <row r="16" ht="14.25" spans="1:5">
      <c r="A16" s="89">
        <v>13</v>
      </c>
      <c r="B16" s="281" t="s">
        <v>44</v>
      </c>
      <c r="C16" s="89">
        <v>0</v>
      </c>
      <c r="D16" s="4">
        <v>0</v>
      </c>
      <c r="E16" s="4">
        <f t="shared" si="0"/>
        <v>0</v>
      </c>
    </row>
    <row r="17" ht="14.25" spans="1:5">
      <c r="A17" s="89">
        <v>14</v>
      </c>
      <c r="B17" s="284" t="s">
        <v>64</v>
      </c>
      <c r="C17" s="89">
        <v>1</v>
      </c>
      <c r="D17" s="4"/>
      <c r="E17" s="4">
        <f t="shared" si="0"/>
        <v>15</v>
      </c>
    </row>
    <row r="18" ht="14.25" spans="1:5">
      <c r="A18" s="89">
        <v>15</v>
      </c>
      <c r="B18" s="284" t="s">
        <v>132</v>
      </c>
      <c r="C18" s="89">
        <v>0</v>
      </c>
      <c r="D18" s="4"/>
      <c r="E18" s="4">
        <f t="shared" si="0"/>
        <v>0</v>
      </c>
    </row>
    <row r="19" ht="14.25" spans="1:5">
      <c r="A19" s="89">
        <v>16</v>
      </c>
      <c r="B19" s="284" t="s">
        <v>145</v>
      </c>
      <c r="C19" s="89">
        <v>0</v>
      </c>
      <c r="D19" s="4"/>
      <c r="E19" s="4">
        <f t="shared" si="0"/>
        <v>0</v>
      </c>
    </row>
    <row r="20" ht="14.25" spans="1:5">
      <c r="A20" s="89">
        <v>17</v>
      </c>
      <c r="B20" s="284" t="s">
        <v>79</v>
      </c>
      <c r="C20" s="89">
        <v>1</v>
      </c>
      <c r="D20" s="4"/>
      <c r="E20" s="4">
        <f t="shared" si="0"/>
        <v>15</v>
      </c>
    </row>
    <row r="21" ht="14.25" spans="1:5">
      <c r="A21" s="89">
        <v>18</v>
      </c>
      <c r="B21" s="281" t="s">
        <v>29</v>
      </c>
      <c r="C21" s="89">
        <v>0</v>
      </c>
      <c r="D21" s="4"/>
      <c r="E21" s="4">
        <f t="shared" si="0"/>
        <v>0</v>
      </c>
    </row>
    <row r="22" ht="14.25" spans="1:5">
      <c r="A22" s="89">
        <v>19</v>
      </c>
      <c r="B22" s="284" t="s">
        <v>91</v>
      </c>
      <c r="C22" s="89">
        <v>0</v>
      </c>
      <c r="D22" s="4">
        <v>2</v>
      </c>
      <c r="E22" s="4">
        <f t="shared" si="0"/>
        <v>20</v>
      </c>
    </row>
    <row r="23" ht="14.25" spans="1:5">
      <c r="A23" s="89">
        <v>20</v>
      </c>
      <c r="B23" s="281" t="s">
        <v>31</v>
      </c>
      <c r="C23" s="89">
        <v>3</v>
      </c>
      <c r="D23" s="4"/>
      <c r="E23" s="4">
        <f t="shared" si="0"/>
        <v>45</v>
      </c>
    </row>
    <row r="24" ht="14.25" spans="1:5">
      <c r="A24" s="89">
        <v>21</v>
      </c>
      <c r="B24" s="281" t="s">
        <v>149</v>
      </c>
      <c r="C24" s="89">
        <v>2</v>
      </c>
      <c r="D24" s="4"/>
      <c r="E24" s="4">
        <f t="shared" si="0"/>
        <v>30</v>
      </c>
    </row>
    <row r="25" ht="14.25" spans="1:5">
      <c r="A25" s="89">
        <v>22</v>
      </c>
      <c r="B25" s="281" t="s">
        <v>82</v>
      </c>
      <c r="C25" s="89">
        <v>0</v>
      </c>
      <c r="D25" s="4"/>
      <c r="E25" s="4">
        <f t="shared" si="0"/>
        <v>0</v>
      </c>
    </row>
    <row r="26" ht="14.25" spans="1:5">
      <c r="A26" s="89">
        <v>23</v>
      </c>
      <c r="B26" s="284" t="s">
        <v>119</v>
      </c>
      <c r="C26" s="89">
        <v>0</v>
      </c>
      <c r="D26" s="4"/>
      <c r="E26" s="4">
        <f t="shared" si="0"/>
        <v>0</v>
      </c>
    </row>
    <row r="27" ht="14.25" spans="1:5">
      <c r="A27" s="89">
        <v>24</v>
      </c>
      <c r="B27" s="281" t="s">
        <v>12</v>
      </c>
      <c r="C27" s="89">
        <v>0</v>
      </c>
      <c r="D27" s="4"/>
      <c r="E27" s="4">
        <f t="shared" si="0"/>
        <v>0</v>
      </c>
    </row>
    <row r="28" ht="14.25" spans="1:5">
      <c r="A28" s="89">
        <v>25</v>
      </c>
      <c r="B28" s="284" t="s">
        <v>77</v>
      </c>
      <c r="C28" s="89">
        <v>3</v>
      </c>
      <c r="D28" s="4"/>
      <c r="E28" s="4">
        <f t="shared" si="0"/>
        <v>45</v>
      </c>
    </row>
    <row r="29" ht="14.25" spans="1:5">
      <c r="A29" s="89">
        <v>26</v>
      </c>
      <c r="B29" s="284" t="s">
        <v>112</v>
      </c>
      <c r="C29" s="89">
        <v>0</v>
      </c>
      <c r="D29" s="4"/>
      <c r="E29" s="4">
        <f t="shared" si="0"/>
        <v>0</v>
      </c>
    </row>
    <row r="30" ht="14.25" spans="1:5">
      <c r="A30" s="89">
        <v>27</v>
      </c>
      <c r="B30" s="284" t="s">
        <v>143</v>
      </c>
      <c r="C30" s="89">
        <v>2</v>
      </c>
      <c r="D30" s="4">
        <v>6</v>
      </c>
      <c r="E30" s="4">
        <f t="shared" si="0"/>
        <v>90</v>
      </c>
    </row>
    <row r="31" ht="14.25" spans="1:5">
      <c r="A31" s="89">
        <v>28</v>
      </c>
      <c r="B31" s="284" t="s">
        <v>127</v>
      </c>
      <c r="C31" s="89">
        <v>0</v>
      </c>
      <c r="D31" s="4">
        <v>6</v>
      </c>
      <c r="E31" s="4">
        <f t="shared" si="0"/>
        <v>60</v>
      </c>
    </row>
    <row r="32" ht="14.25" spans="1:5">
      <c r="A32" s="89">
        <v>29</v>
      </c>
      <c r="B32" s="281" t="s">
        <v>116</v>
      </c>
      <c r="C32" s="89">
        <v>0</v>
      </c>
      <c r="D32" s="4"/>
      <c r="E32" s="4">
        <f t="shared" si="0"/>
        <v>0</v>
      </c>
    </row>
    <row r="33" ht="14.25" spans="1:5">
      <c r="A33" s="89">
        <v>30</v>
      </c>
      <c r="B33" s="284" t="s">
        <v>123</v>
      </c>
      <c r="C33" s="89">
        <v>2</v>
      </c>
      <c r="D33" s="4">
        <v>10</v>
      </c>
      <c r="E33" s="4">
        <f t="shared" si="0"/>
        <v>130</v>
      </c>
    </row>
    <row r="34" ht="14.25" spans="1:5">
      <c r="A34" s="89">
        <v>31</v>
      </c>
      <c r="B34" s="281" t="s">
        <v>85</v>
      </c>
      <c r="C34" s="89">
        <v>5</v>
      </c>
      <c r="D34" s="4"/>
      <c r="E34" s="4">
        <f t="shared" si="0"/>
        <v>75</v>
      </c>
    </row>
    <row r="35" ht="14.25" spans="1:5">
      <c r="A35" s="89">
        <v>32</v>
      </c>
      <c r="B35" s="284" t="s">
        <v>23</v>
      </c>
      <c r="C35" s="89">
        <v>0</v>
      </c>
      <c r="D35" s="4"/>
      <c r="E35" s="4">
        <f t="shared" si="0"/>
        <v>0</v>
      </c>
    </row>
    <row r="36" ht="14.25" spans="1:5">
      <c r="A36" s="89">
        <v>33</v>
      </c>
      <c r="B36" s="284" t="s">
        <v>71</v>
      </c>
      <c r="C36" s="89">
        <v>0</v>
      </c>
      <c r="D36" s="4"/>
      <c r="E36" s="4">
        <f t="shared" si="0"/>
        <v>0</v>
      </c>
    </row>
    <row r="37" ht="14.25" spans="1:5">
      <c r="A37" s="89">
        <v>34</v>
      </c>
      <c r="B37" s="281" t="s">
        <v>88</v>
      </c>
      <c r="C37" s="89">
        <v>0</v>
      </c>
      <c r="D37" s="4"/>
      <c r="E37" s="4">
        <f t="shared" si="0"/>
        <v>0</v>
      </c>
    </row>
    <row r="38" ht="14.25" spans="1:5">
      <c r="A38" s="89">
        <v>35</v>
      </c>
      <c r="B38" s="284" t="s">
        <v>153</v>
      </c>
      <c r="C38" s="89">
        <v>2</v>
      </c>
      <c r="D38" s="4">
        <v>7</v>
      </c>
      <c r="E38" s="4">
        <f t="shared" si="0"/>
        <v>100</v>
      </c>
    </row>
    <row r="39" ht="14.25" spans="1:5">
      <c r="A39" s="89">
        <v>36</v>
      </c>
      <c r="B39" s="284" t="s">
        <v>62</v>
      </c>
      <c r="C39" s="89">
        <v>0</v>
      </c>
      <c r="D39" s="4"/>
      <c r="E39" s="4">
        <f t="shared" si="0"/>
        <v>0</v>
      </c>
    </row>
    <row r="40" ht="14.25" spans="1:5">
      <c r="A40" s="89">
        <v>37</v>
      </c>
      <c r="B40" s="284" t="s">
        <v>152</v>
      </c>
      <c r="C40" s="89">
        <v>5</v>
      </c>
      <c r="D40" s="4">
        <v>10</v>
      </c>
      <c r="E40" s="4">
        <f t="shared" si="0"/>
        <v>175</v>
      </c>
    </row>
    <row r="41" ht="14.25" spans="1:5">
      <c r="A41" s="89">
        <v>38</v>
      </c>
      <c r="B41" s="284" t="s">
        <v>117</v>
      </c>
      <c r="C41" s="89">
        <v>0</v>
      </c>
      <c r="D41" s="4"/>
      <c r="E41" s="4">
        <f t="shared" si="0"/>
        <v>0</v>
      </c>
    </row>
    <row r="42" ht="14.25" spans="1:5">
      <c r="A42" s="89">
        <v>39</v>
      </c>
      <c r="B42" s="281" t="s">
        <v>124</v>
      </c>
      <c r="C42" s="89">
        <v>0</v>
      </c>
      <c r="D42" s="4"/>
      <c r="E42" s="4">
        <f t="shared" si="0"/>
        <v>0</v>
      </c>
    </row>
    <row r="43" ht="14.25" spans="1:5">
      <c r="A43" s="89">
        <v>40</v>
      </c>
      <c r="B43" s="281" t="s">
        <v>13</v>
      </c>
      <c r="C43" s="89">
        <v>5</v>
      </c>
      <c r="D43" s="4"/>
      <c r="E43" s="4">
        <f t="shared" si="0"/>
        <v>75</v>
      </c>
    </row>
    <row r="44" ht="14.25" spans="1:5">
      <c r="A44" s="89">
        <v>41</v>
      </c>
      <c r="B44" s="284" t="s">
        <v>22</v>
      </c>
      <c r="C44" s="89">
        <v>7</v>
      </c>
      <c r="D44" s="4"/>
      <c r="E44" s="4">
        <f t="shared" si="0"/>
        <v>105</v>
      </c>
    </row>
    <row r="45" ht="14.25" spans="1:5">
      <c r="A45" s="89">
        <v>42</v>
      </c>
      <c r="B45" s="284" t="s">
        <v>151</v>
      </c>
      <c r="C45" s="89">
        <v>1</v>
      </c>
      <c r="D45" s="4">
        <v>10</v>
      </c>
      <c r="E45" s="4">
        <f t="shared" si="0"/>
        <v>115</v>
      </c>
    </row>
    <row r="46" ht="14.25" spans="1:5">
      <c r="A46" s="89">
        <v>43</v>
      </c>
      <c r="B46" s="284" t="s">
        <v>20</v>
      </c>
      <c r="C46" s="89">
        <v>6</v>
      </c>
      <c r="D46" s="4"/>
      <c r="E46" s="4">
        <f t="shared" si="0"/>
        <v>90</v>
      </c>
    </row>
    <row r="47" ht="14.25" spans="1:5">
      <c r="A47" s="89">
        <v>44</v>
      </c>
      <c r="B47" s="284" t="s">
        <v>109</v>
      </c>
      <c r="C47" s="89">
        <v>0</v>
      </c>
      <c r="D47" s="4"/>
      <c r="E47" s="4">
        <f t="shared" si="0"/>
        <v>0</v>
      </c>
    </row>
    <row r="48" ht="14.25" spans="1:5">
      <c r="A48" s="89">
        <v>45</v>
      </c>
      <c r="B48" s="284" t="s">
        <v>68</v>
      </c>
      <c r="C48" s="89">
        <v>0</v>
      </c>
      <c r="D48" s="4"/>
      <c r="E48" s="4">
        <f t="shared" si="0"/>
        <v>0</v>
      </c>
    </row>
    <row r="49" ht="14.25" spans="1:5">
      <c r="A49" s="89">
        <v>46</v>
      </c>
      <c r="B49" s="281" t="s">
        <v>30</v>
      </c>
      <c r="C49" s="89">
        <v>0</v>
      </c>
      <c r="D49" s="4"/>
      <c r="E49" s="4">
        <f t="shared" si="0"/>
        <v>0</v>
      </c>
    </row>
    <row r="50" ht="14.25" spans="1:5">
      <c r="A50" s="89">
        <v>47</v>
      </c>
      <c r="B50" s="284" t="s">
        <v>9</v>
      </c>
      <c r="C50" s="89">
        <v>9</v>
      </c>
      <c r="D50" s="4">
        <v>6</v>
      </c>
      <c r="E50" s="4">
        <f t="shared" si="0"/>
        <v>195</v>
      </c>
    </row>
    <row r="51" ht="14.25" spans="1:5">
      <c r="A51" s="89">
        <v>48</v>
      </c>
      <c r="B51" s="284" t="s">
        <v>73</v>
      </c>
      <c r="C51" s="89">
        <v>0</v>
      </c>
      <c r="D51" s="4"/>
      <c r="E51" s="4">
        <f t="shared" si="0"/>
        <v>0</v>
      </c>
    </row>
    <row r="52" ht="14.25" spans="1:5">
      <c r="A52" s="89">
        <v>49</v>
      </c>
      <c r="B52" s="284" t="s">
        <v>24</v>
      </c>
      <c r="C52" s="89">
        <v>0</v>
      </c>
      <c r="D52" s="4"/>
      <c r="E52" s="4">
        <f t="shared" si="0"/>
        <v>0</v>
      </c>
    </row>
    <row r="53" ht="14.25" spans="1:5">
      <c r="A53" s="89">
        <v>50</v>
      </c>
      <c r="B53" s="284" t="s">
        <v>78</v>
      </c>
      <c r="C53" s="89">
        <v>2</v>
      </c>
      <c r="D53" s="4"/>
      <c r="E53" s="4">
        <f t="shared" si="0"/>
        <v>30</v>
      </c>
    </row>
    <row r="54" ht="14.25" spans="1:5">
      <c r="A54" s="89">
        <v>51</v>
      </c>
      <c r="B54" s="284" t="s">
        <v>106</v>
      </c>
      <c r="C54" s="89">
        <v>0</v>
      </c>
      <c r="D54" s="4"/>
      <c r="E54" s="4">
        <f t="shared" si="0"/>
        <v>0</v>
      </c>
    </row>
    <row r="55" ht="14.25" spans="1:5">
      <c r="A55" s="89">
        <v>52</v>
      </c>
      <c r="B55" s="281" t="s">
        <v>120</v>
      </c>
      <c r="C55" s="89">
        <v>0</v>
      </c>
      <c r="D55" s="4"/>
      <c r="E55" s="4">
        <f t="shared" si="0"/>
        <v>0</v>
      </c>
    </row>
    <row r="56" ht="14.25" spans="1:5">
      <c r="A56" s="89">
        <v>53</v>
      </c>
      <c r="B56" s="284" t="s">
        <v>154</v>
      </c>
      <c r="C56" s="89">
        <v>2</v>
      </c>
      <c r="D56" s="4"/>
      <c r="E56" s="4">
        <f t="shared" si="0"/>
        <v>30</v>
      </c>
    </row>
    <row r="57" ht="14.25" spans="1:5">
      <c r="A57" s="89">
        <v>54</v>
      </c>
      <c r="B57" s="281" t="s">
        <v>114</v>
      </c>
      <c r="C57" s="89">
        <v>0</v>
      </c>
      <c r="D57" s="4"/>
      <c r="E57" s="4">
        <f t="shared" si="0"/>
        <v>0</v>
      </c>
    </row>
    <row r="58" ht="14.25" spans="1:5">
      <c r="A58" s="89">
        <v>55</v>
      </c>
      <c r="B58" s="284" t="s">
        <v>134</v>
      </c>
      <c r="C58" s="89">
        <v>5</v>
      </c>
      <c r="D58" s="4">
        <v>4</v>
      </c>
      <c r="E58" s="4">
        <f t="shared" si="0"/>
        <v>115</v>
      </c>
    </row>
    <row r="59" ht="14.25" spans="1:5">
      <c r="A59" s="89">
        <v>56</v>
      </c>
      <c r="B59" s="284" t="s">
        <v>21</v>
      </c>
      <c r="C59" s="89">
        <v>0</v>
      </c>
      <c r="D59" s="4"/>
      <c r="E59" s="4">
        <f t="shared" si="0"/>
        <v>0</v>
      </c>
    </row>
    <row r="60" ht="14.25" spans="1:5">
      <c r="A60" s="89">
        <v>57</v>
      </c>
      <c r="B60" s="284" t="s">
        <v>34</v>
      </c>
      <c r="C60" s="89">
        <v>0</v>
      </c>
      <c r="D60" s="4"/>
      <c r="E60" s="4">
        <f t="shared" si="0"/>
        <v>0</v>
      </c>
    </row>
    <row r="61" ht="14.25" spans="1:5">
      <c r="A61" s="89">
        <v>58</v>
      </c>
      <c r="B61" s="281" t="s">
        <v>95</v>
      </c>
      <c r="C61" s="89">
        <v>1</v>
      </c>
      <c r="D61" s="4"/>
      <c r="E61" s="4">
        <f t="shared" si="0"/>
        <v>15</v>
      </c>
    </row>
    <row r="62" ht="14.25" spans="1:5">
      <c r="A62" s="89">
        <v>59</v>
      </c>
      <c r="B62" s="284" t="s">
        <v>131</v>
      </c>
      <c r="C62" s="89">
        <v>0</v>
      </c>
      <c r="D62" s="4"/>
      <c r="E62" s="4">
        <f t="shared" si="0"/>
        <v>0</v>
      </c>
    </row>
    <row r="63" ht="14.25" spans="1:5">
      <c r="A63" s="89">
        <v>60</v>
      </c>
      <c r="B63" s="284" t="s">
        <v>98</v>
      </c>
      <c r="C63" s="89">
        <v>0</v>
      </c>
      <c r="D63" s="4"/>
      <c r="E63" s="4">
        <f t="shared" si="0"/>
        <v>0</v>
      </c>
    </row>
    <row r="64" ht="14.25" spans="1:5">
      <c r="A64" s="89">
        <v>61</v>
      </c>
      <c r="B64" s="284" t="s">
        <v>104</v>
      </c>
      <c r="C64" s="89">
        <v>0</v>
      </c>
      <c r="D64" s="4"/>
      <c r="E64" s="4">
        <f t="shared" si="0"/>
        <v>0</v>
      </c>
    </row>
    <row r="65" ht="14.25" spans="1:5">
      <c r="A65" s="89">
        <v>62</v>
      </c>
      <c r="B65" s="284" t="s">
        <v>101</v>
      </c>
      <c r="C65" s="89">
        <v>7</v>
      </c>
      <c r="D65" s="4">
        <v>10</v>
      </c>
      <c r="E65" s="4">
        <f t="shared" si="0"/>
        <v>205</v>
      </c>
    </row>
    <row r="66" ht="14.25" spans="1:5">
      <c r="A66" s="89">
        <v>63</v>
      </c>
      <c r="B66" s="284" t="s">
        <v>58</v>
      </c>
      <c r="C66" s="89">
        <v>0</v>
      </c>
      <c r="D66" s="4"/>
      <c r="E66" s="4">
        <f t="shared" si="0"/>
        <v>0</v>
      </c>
    </row>
    <row r="67" ht="14.25" spans="1:5">
      <c r="A67" s="89">
        <v>64</v>
      </c>
      <c r="B67" s="284" t="s">
        <v>144</v>
      </c>
      <c r="C67" s="89">
        <v>0</v>
      </c>
      <c r="D67" s="4">
        <v>7</v>
      </c>
      <c r="E67" s="4">
        <f t="shared" si="0"/>
        <v>70</v>
      </c>
    </row>
    <row r="68" ht="14.25" spans="1:5">
      <c r="A68" s="89">
        <v>65</v>
      </c>
      <c r="B68" s="284" t="s">
        <v>72</v>
      </c>
      <c r="C68" s="89">
        <v>0</v>
      </c>
      <c r="D68" s="4"/>
      <c r="E68" s="4">
        <f t="shared" ref="E68:E111" si="1">C68*15+D68*10</f>
        <v>0</v>
      </c>
    </row>
    <row r="69" ht="14.25" spans="1:5">
      <c r="A69" s="89">
        <v>66</v>
      </c>
      <c r="B69" s="284" t="s">
        <v>99</v>
      </c>
      <c r="C69" s="89">
        <v>0</v>
      </c>
      <c r="D69" s="4">
        <v>2</v>
      </c>
      <c r="E69" s="4">
        <f t="shared" si="1"/>
        <v>20</v>
      </c>
    </row>
    <row r="70" ht="14.25" spans="1:5">
      <c r="A70" s="89">
        <v>67</v>
      </c>
      <c r="B70" s="281" t="s">
        <v>55</v>
      </c>
      <c r="C70" s="89">
        <v>6</v>
      </c>
      <c r="D70" s="4"/>
      <c r="E70" s="4">
        <f t="shared" si="1"/>
        <v>90</v>
      </c>
    </row>
    <row r="71" ht="14.25" spans="1:5">
      <c r="A71" s="89">
        <v>68</v>
      </c>
      <c r="B71" s="284" t="s">
        <v>75</v>
      </c>
      <c r="C71" s="89">
        <v>0</v>
      </c>
      <c r="D71" s="4">
        <v>4</v>
      </c>
      <c r="E71" s="4">
        <f t="shared" si="1"/>
        <v>40</v>
      </c>
    </row>
    <row r="72" ht="14.25" spans="1:5">
      <c r="A72" s="89">
        <v>69</v>
      </c>
      <c r="B72" s="284" t="s">
        <v>148</v>
      </c>
      <c r="C72" s="89">
        <v>0</v>
      </c>
      <c r="D72" s="4"/>
      <c r="E72" s="4">
        <f t="shared" si="1"/>
        <v>0</v>
      </c>
    </row>
    <row r="73" ht="14.25" spans="1:5">
      <c r="A73" s="89">
        <v>70</v>
      </c>
      <c r="B73" s="284" t="s">
        <v>46</v>
      </c>
      <c r="C73" s="89">
        <v>0</v>
      </c>
      <c r="D73" s="4">
        <v>0</v>
      </c>
      <c r="E73" s="4">
        <f t="shared" si="1"/>
        <v>0</v>
      </c>
    </row>
    <row r="74" ht="14.25" spans="1:5">
      <c r="A74" s="89">
        <v>71</v>
      </c>
      <c r="B74" s="281" t="s">
        <v>7</v>
      </c>
      <c r="C74" s="89">
        <v>3</v>
      </c>
      <c r="D74" s="4"/>
      <c r="E74" s="4">
        <f t="shared" si="1"/>
        <v>45</v>
      </c>
    </row>
    <row r="75" ht="14.25" spans="1:5">
      <c r="A75" s="89">
        <v>72</v>
      </c>
      <c r="B75" s="284" t="s">
        <v>107</v>
      </c>
      <c r="C75" s="89">
        <v>2</v>
      </c>
      <c r="D75" s="4">
        <v>6</v>
      </c>
      <c r="E75" s="4">
        <f t="shared" si="1"/>
        <v>90</v>
      </c>
    </row>
    <row r="76" ht="14.25" spans="1:5">
      <c r="A76" s="89">
        <v>73</v>
      </c>
      <c r="B76" s="284" t="s">
        <v>187</v>
      </c>
      <c r="C76" s="89">
        <v>0</v>
      </c>
      <c r="D76" s="4"/>
      <c r="E76" s="4">
        <f t="shared" si="1"/>
        <v>0</v>
      </c>
    </row>
    <row r="77" ht="14.25" spans="1:5">
      <c r="A77" s="89">
        <v>74</v>
      </c>
      <c r="B77" s="284" t="s">
        <v>74</v>
      </c>
      <c r="C77" s="89">
        <v>2</v>
      </c>
      <c r="D77" s="4"/>
      <c r="E77" s="4">
        <f t="shared" si="1"/>
        <v>30</v>
      </c>
    </row>
    <row r="78" ht="14.25" spans="1:5">
      <c r="A78" s="89">
        <v>75</v>
      </c>
      <c r="B78" s="284" t="s">
        <v>66</v>
      </c>
      <c r="C78" s="89">
        <v>5</v>
      </c>
      <c r="D78" s="4"/>
      <c r="E78" s="4">
        <f t="shared" si="1"/>
        <v>75</v>
      </c>
    </row>
    <row r="79" ht="14.25" spans="1:5">
      <c r="A79" s="89">
        <v>76</v>
      </c>
      <c r="B79" s="284" t="s">
        <v>92</v>
      </c>
      <c r="C79" s="89">
        <v>4</v>
      </c>
      <c r="D79" s="4"/>
      <c r="E79" s="4">
        <f t="shared" si="1"/>
        <v>60</v>
      </c>
    </row>
    <row r="80" ht="14.25" spans="1:5">
      <c r="A80" s="89">
        <v>77</v>
      </c>
      <c r="B80" s="284" t="s">
        <v>15</v>
      </c>
      <c r="C80" s="89">
        <v>0</v>
      </c>
      <c r="D80" s="4"/>
      <c r="E80" s="4">
        <f t="shared" si="1"/>
        <v>0</v>
      </c>
    </row>
    <row r="81" ht="14.25" spans="1:5">
      <c r="A81" s="89">
        <v>78</v>
      </c>
      <c r="B81" s="284" t="s">
        <v>159</v>
      </c>
      <c r="C81" s="89">
        <v>0</v>
      </c>
      <c r="D81" s="4">
        <v>9</v>
      </c>
      <c r="E81" s="4">
        <f t="shared" si="1"/>
        <v>90</v>
      </c>
    </row>
    <row r="82" ht="14.25" spans="1:5">
      <c r="A82" s="89">
        <v>79</v>
      </c>
      <c r="B82" s="284" t="s">
        <v>53</v>
      </c>
      <c r="C82" s="89">
        <v>6</v>
      </c>
      <c r="D82" s="4"/>
      <c r="E82" s="4">
        <f t="shared" si="1"/>
        <v>90</v>
      </c>
    </row>
    <row r="83" ht="14.25" spans="1:5">
      <c r="A83" s="89">
        <v>80</v>
      </c>
      <c r="B83" s="284" t="s">
        <v>135</v>
      </c>
      <c r="C83" s="89">
        <v>5</v>
      </c>
      <c r="D83" s="4"/>
      <c r="E83" s="4">
        <f t="shared" si="1"/>
        <v>75</v>
      </c>
    </row>
    <row r="84" ht="14.25" spans="1:5">
      <c r="A84" s="89">
        <v>81</v>
      </c>
      <c r="B84" s="281" t="s">
        <v>35</v>
      </c>
      <c r="C84" s="89">
        <v>0</v>
      </c>
      <c r="D84" s="4"/>
      <c r="E84" s="4">
        <f t="shared" si="1"/>
        <v>0</v>
      </c>
    </row>
    <row r="85" ht="14.25" spans="1:5">
      <c r="A85" s="89">
        <v>82</v>
      </c>
      <c r="B85" s="284" t="s">
        <v>157</v>
      </c>
      <c r="C85" s="89">
        <v>4</v>
      </c>
      <c r="D85" s="4">
        <v>12</v>
      </c>
      <c r="E85" s="4">
        <f t="shared" si="1"/>
        <v>180</v>
      </c>
    </row>
    <row r="86" ht="14.25" spans="1:5">
      <c r="A86" s="89">
        <v>83</v>
      </c>
      <c r="B86" s="281" t="s">
        <v>59</v>
      </c>
      <c r="C86" s="89">
        <v>0</v>
      </c>
      <c r="D86" s="4">
        <v>0</v>
      </c>
      <c r="E86" s="4">
        <f t="shared" si="1"/>
        <v>0</v>
      </c>
    </row>
    <row r="87" ht="14.25" spans="1:5">
      <c r="A87" s="89">
        <v>84</v>
      </c>
      <c r="B87" s="284" t="s">
        <v>70</v>
      </c>
      <c r="C87" s="89">
        <v>0</v>
      </c>
      <c r="D87" s="4">
        <v>2</v>
      </c>
      <c r="E87" s="4">
        <f t="shared" si="1"/>
        <v>20</v>
      </c>
    </row>
    <row r="88" ht="14.25" spans="1:5">
      <c r="A88" s="89">
        <v>85</v>
      </c>
      <c r="B88" s="281" t="s">
        <v>33</v>
      </c>
      <c r="C88" s="89">
        <v>0</v>
      </c>
      <c r="D88" s="4"/>
      <c r="E88" s="4">
        <f t="shared" si="1"/>
        <v>0</v>
      </c>
    </row>
    <row r="89" ht="14.25" spans="1:5">
      <c r="A89" s="89">
        <v>86</v>
      </c>
      <c r="B89" s="284" t="s">
        <v>84</v>
      </c>
      <c r="C89" s="89">
        <v>1</v>
      </c>
      <c r="D89" s="4"/>
      <c r="E89" s="4">
        <f t="shared" si="1"/>
        <v>15</v>
      </c>
    </row>
    <row r="90" ht="14.25" spans="1:5">
      <c r="A90" s="89">
        <v>87</v>
      </c>
      <c r="B90" s="284" t="s">
        <v>11</v>
      </c>
      <c r="C90" s="89">
        <v>2</v>
      </c>
      <c r="D90" s="4">
        <v>9</v>
      </c>
      <c r="E90" s="4">
        <f t="shared" si="1"/>
        <v>120</v>
      </c>
    </row>
    <row r="91" ht="14.25" spans="1:5">
      <c r="A91" s="89">
        <v>88</v>
      </c>
      <c r="B91" s="284" t="s">
        <v>130</v>
      </c>
      <c r="C91" s="89">
        <v>0</v>
      </c>
      <c r="D91" s="4"/>
      <c r="E91" s="4">
        <f t="shared" si="1"/>
        <v>0</v>
      </c>
    </row>
    <row r="92" ht="14.25" spans="1:5">
      <c r="A92" s="89">
        <v>89</v>
      </c>
      <c r="B92" s="284" t="s">
        <v>14</v>
      </c>
      <c r="C92" s="89">
        <v>2</v>
      </c>
      <c r="D92" s="4"/>
      <c r="E92" s="4">
        <f t="shared" si="1"/>
        <v>30</v>
      </c>
    </row>
    <row r="93" ht="14.25" spans="1:5">
      <c r="A93" s="89">
        <v>90</v>
      </c>
      <c r="B93" s="284" t="s">
        <v>19</v>
      </c>
      <c r="C93" s="89">
        <v>0</v>
      </c>
      <c r="D93" s="4">
        <v>10</v>
      </c>
      <c r="E93" s="4">
        <f t="shared" si="1"/>
        <v>100</v>
      </c>
    </row>
    <row r="94" ht="14.25" spans="1:5">
      <c r="A94" s="89">
        <v>91</v>
      </c>
      <c r="B94" s="284" t="s">
        <v>26</v>
      </c>
      <c r="C94" s="89">
        <v>0</v>
      </c>
      <c r="D94" s="4"/>
      <c r="E94" s="4">
        <f t="shared" si="1"/>
        <v>0</v>
      </c>
    </row>
    <row r="95" ht="14.25" spans="1:5">
      <c r="A95" s="89">
        <v>92</v>
      </c>
      <c r="B95" s="284" t="s">
        <v>133</v>
      </c>
      <c r="C95" s="89">
        <v>3</v>
      </c>
      <c r="D95" s="4">
        <v>9</v>
      </c>
      <c r="E95" s="4">
        <f t="shared" si="1"/>
        <v>135</v>
      </c>
    </row>
    <row r="96" ht="14.25" spans="1:5">
      <c r="A96" s="89">
        <v>93</v>
      </c>
      <c r="B96" s="284" t="s">
        <v>67</v>
      </c>
      <c r="C96" s="89">
        <v>0</v>
      </c>
      <c r="D96" s="4"/>
      <c r="E96" s="4">
        <f t="shared" si="1"/>
        <v>0</v>
      </c>
    </row>
    <row r="97" ht="14.25" spans="1:5">
      <c r="A97" s="89">
        <v>94</v>
      </c>
      <c r="B97" s="284" t="s">
        <v>63</v>
      </c>
      <c r="C97" s="89">
        <v>5</v>
      </c>
      <c r="D97" s="4"/>
      <c r="E97" s="4">
        <f t="shared" si="1"/>
        <v>75</v>
      </c>
    </row>
    <row r="98" ht="14.25" spans="1:5">
      <c r="A98" s="89">
        <v>95</v>
      </c>
      <c r="B98" s="284" t="s">
        <v>156</v>
      </c>
      <c r="C98" s="89">
        <v>3</v>
      </c>
      <c r="D98" s="4">
        <v>10</v>
      </c>
      <c r="E98" s="4">
        <f t="shared" si="1"/>
        <v>145</v>
      </c>
    </row>
    <row r="99" ht="14.25" spans="1:5">
      <c r="A99" s="89">
        <v>96</v>
      </c>
      <c r="B99" s="284" t="s">
        <v>140</v>
      </c>
      <c r="C99" s="89">
        <v>0</v>
      </c>
      <c r="D99" s="4"/>
      <c r="E99" s="4">
        <f t="shared" si="1"/>
        <v>0</v>
      </c>
    </row>
    <row r="100" ht="14.25" spans="1:5">
      <c r="A100" s="89">
        <v>97</v>
      </c>
      <c r="B100" s="284" t="s">
        <v>18</v>
      </c>
      <c r="C100" s="89">
        <v>2</v>
      </c>
      <c r="D100" s="4"/>
      <c r="E100" s="4">
        <f t="shared" si="1"/>
        <v>30</v>
      </c>
    </row>
    <row r="101" ht="14.25" spans="1:5">
      <c r="A101" s="89">
        <v>98</v>
      </c>
      <c r="B101" s="281" t="s">
        <v>17</v>
      </c>
      <c r="C101" s="89">
        <v>5</v>
      </c>
      <c r="D101" s="4"/>
      <c r="E101" s="4">
        <f t="shared" si="1"/>
        <v>75</v>
      </c>
    </row>
    <row r="102" ht="14.25" spans="1:5">
      <c r="A102" s="89">
        <v>99</v>
      </c>
      <c r="B102" s="281" t="s">
        <v>32</v>
      </c>
      <c r="C102" s="89">
        <v>5</v>
      </c>
      <c r="D102" s="4"/>
      <c r="E102" s="4">
        <f t="shared" si="1"/>
        <v>75</v>
      </c>
    </row>
    <row r="103" ht="14.25" spans="1:5">
      <c r="A103" s="89">
        <v>100</v>
      </c>
      <c r="B103" s="284" t="s">
        <v>93</v>
      </c>
      <c r="C103" s="89">
        <v>2</v>
      </c>
      <c r="D103" s="4"/>
      <c r="E103" s="4">
        <f t="shared" si="1"/>
        <v>30</v>
      </c>
    </row>
    <row r="104" ht="14.25" spans="1:5">
      <c r="A104" s="89">
        <v>101</v>
      </c>
      <c r="B104" s="281" t="s">
        <v>146</v>
      </c>
      <c r="C104" s="89">
        <v>2</v>
      </c>
      <c r="D104" s="4">
        <v>6</v>
      </c>
      <c r="E104" s="4">
        <f t="shared" si="1"/>
        <v>90</v>
      </c>
    </row>
    <row r="105" ht="14.25" spans="1:5">
      <c r="A105" s="89">
        <v>102</v>
      </c>
      <c r="B105" s="281" t="s">
        <v>16</v>
      </c>
      <c r="C105" s="89">
        <v>3</v>
      </c>
      <c r="D105" s="4"/>
      <c r="E105" s="4">
        <f t="shared" si="1"/>
        <v>45</v>
      </c>
    </row>
    <row r="106" ht="14.25" spans="1:5">
      <c r="A106" s="89">
        <v>103</v>
      </c>
      <c r="B106" s="284" t="s">
        <v>122</v>
      </c>
      <c r="C106" s="89">
        <v>1</v>
      </c>
      <c r="D106" s="4"/>
      <c r="E106" s="4">
        <f t="shared" si="1"/>
        <v>15</v>
      </c>
    </row>
    <row r="107" ht="14.25" spans="1:5">
      <c r="A107" s="89">
        <v>104</v>
      </c>
      <c r="B107" s="284" t="s">
        <v>28</v>
      </c>
      <c r="C107" s="89">
        <v>0</v>
      </c>
      <c r="D107" s="4"/>
      <c r="E107" s="4">
        <f t="shared" si="1"/>
        <v>0</v>
      </c>
    </row>
    <row r="108" ht="14.25" spans="1:5">
      <c r="A108" s="89">
        <v>105</v>
      </c>
      <c r="B108" s="284" t="s">
        <v>150</v>
      </c>
      <c r="C108" s="89">
        <v>0</v>
      </c>
      <c r="D108" s="4"/>
      <c r="E108" s="4">
        <f t="shared" si="1"/>
        <v>0</v>
      </c>
    </row>
    <row r="109" ht="14.25" spans="1:5">
      <c r="A109" s="89">
        <v>106</v>
      </c>
      <c r="B109" s="284" t="s">
        <v>147</v>
      </c>
      <c r="C109" s="89">
        <v>5</v>
      </c>
      <c r="D109" s="4"/>
      <c r="E109" s="4">
        <f t="shared" si="1"/>
        <v>75</v>
      </c>
    </row>
    <row r="110" ht="14.25" spans="1:5">
      <c r="A110" s="89">
        <v>107</v>
      </c>
      <c r="B110" s="281" t="s">
        <v>10</v>
      </c>
      <c r="C110" s="89">
        <v>7</v>
      </c>
      <c r="D110" s="4"/>
      <c r="E110" s="4">
        <f t="shared" si="1"/>
        <v>105</v>
      </c>
    </row>
    <row r="111" ht="14.25" spans="1:5">
      <c r="A111" s="89">
        <v>108</v>
      </c>
      <c r="B111" s="281" t="s">
        <v>118</v>
      </c>
      <c r="C111" s="89">
        <v>0</v>
      </c>
      <c r="D111" s="4"/>
      <c r="E111" s="4">
        <f t="shared" si="1"/>
        <v>0</v>
      </c>
    </row>
    <row r="112" spans="1:5">
      <c r="A112" s="4"/>
      <c r="B112" s="4" t="s">
        <v>105</v>
      </c>
      <c r="C112" s="4">
        <f>SUM(C4:C111)</f>
        <v>179</v>
      </c>
      <c r="D112" s="4">
        <f>SUM(D4:D111)</f>
        <v>163</v>
      </c>
      <c r="E112" s="4">
        <f>SUM(E4:E111)</f>
        <v>4315</v>
      </c>
    </row>
    <row r="114" spans="3:4">
      <c r="C114" s="5">
        <f>E112</f>
        <v>4315</v>
      </c>
      <c r="D114" s="5"/>
    </row>
    <row r="116" ht="16.5" spans="1:2">
      <c r="A116" s="9"/>
      <c r="B116" s="102" t="s">
        <v>188</v>
      </c>
    </row>
  </sheetData>
  <mergeCells count="1">
    <mergeCell ref="C114:D114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2"/>
  <sheetViews>
    <sheetView topLeftCell="A55" workbookViewId="0">
      <selection activeCell="D104" sqref="D104"/>
    </sheetView>
  </sheetViews>
  <sheetFormatPr defaultColWidth="9" defaultRowHeight="13.5" outlineLevelCol="5"/>
  <cols>
    <col min="3" max="3" width="16.625"/>
  </cols>
  <sheetData>
    <row r="1" ht="14.25" spans="1:6">
      <c r="A1" s="85"/>
      <c r="B1" s="85" t="s">
        <v>189</v>
      </c>
      <c r="C1" s="85"/>
      <c r="D1" s="85"/>
      <c r="E1" s="85"/>
      <c r="F1" s="85"/>
    </row>
    <row r="2" spans="1:6">
      <c r="A2" s="287" t="s">
        <v>2</v>
      </c>
      <c r="B2" s="287" t="s">
        <v>3</v>
      </c>
      <c r="C2" s="287" t="s">
        <v>190</v>
      </c>
      <c r="D2" s="287" t="s">
        <v>191</v>
      </c>
      <c r="E2" s="287" t="s">
        <v>39</v>
      </c>
      <c r="F2" s="288"/>
    </row>
    <row r="3" ht="14.25" spans="1:6">
      <c r="A3" s="89">
        <v>1</v>
      </c>
      <c r="B3" s="287" t="s">
        <v>139</v>
      </c>
      <c r="C3" s="90">
        <v>18</v>
      </c>
      <c r="D3" s="90">
        <f>SUMIF('[1]2020下期末考务'!$B$3:$T$32,B3,'[1]2020下期末考务'!$C$3:$U$32)</f>
        <v>18</v>
      </c>
      <c r="E3" s="90">
        <f t="shared" ref="E3:E66" si="0">SUM(C3:D3)</f>
        <v>36</v>
      </c>
      <c r="F3" s="85"/>
    </row>
    <row r="4" ht="14.25" spans="1:6">
      <c r="A4" s="86">
        <v>2</v>
      </c>
      <c r="B4" s="287" t="s">
        <v>89</v>
      </c>
      <c r="C4" s="90">
        <v>8</v>
      </c>
      <c r="D4" s="90">
        <f>SUMIF('[1]2020下期末考务'!$B$3:$T$32,B4,'[1]2020下期末考务'!$C$3:$U$32)</f>
        <v>13</v>
      </c>
      <c r="E4" s="90">
        <f t="shared" si="0"/>
        <v>21</v>
      </c>
      <c r="F4" s="85"/>
    </row>
    <row r="5" ht="14.25" spans="1:6">
      <c r="A5" s="86">
        <v>3</v>
      </c>
      <c r="B5" s="287" t="s">
        <v>100</v>
      </c>
      <c r="C5" s="90">
        <v>16</v>
      </c>
      <c r="D5" s="90">
        <f>SUMIF('[1]2020下期末考务'!$B$3:$T$32,B5,'[1]2020下期末考务'!$C$3:$U$32)</f>
        <v>23</v>
      </c>
      <c r="E5" s="90">
        <f t="shared" si="0"/>
        <v>39</v>
      </c>
      <c r="F5" s="85"/>
    </row>
    <row r="6" ht="14.25" spans="1:6">
      <c r="A6" s="86">
        <v>4</v>
      </c>
      <c r="B6" s="287" t="s">
        <v>69</v>
      </c>
      <c r="C6" s="90">
        <v>18</v>
      </c>
      <c r="D6" s="90">
        <f>SUMIF('[1]2020下期末考务'!$B$3:$T$32,B6,'[1]2020下期末考务'!$C$3:$U$32)</f>
        <v>23</v>
      </c>
      <c r="E6" s="90">
        <f t="shared" si="0"/>
        <v>41</v>
      </c>
      <c r="F6" s="85"/>
    </row>
    <row r="7" ht="14.25" spans="1:6">
      <c r="A7" s="86">
        <v>5</v>
      </c>
      <c r="B7" s="287" t="s">
        <v>155</v>
      </c>
      <c r="C7" s="90">
        <v>16</v>
      </c>
      <c r="D7" s="90">
        <f>SUMIF('[1]2020下期末考务'!$B$3:$T$32,B7,'[1]2020下期末考务'!$C$3:$U$32)</f>
        <v>21</v>
      </c>
      <c r="E7" s="90">
        <f t="shared" si="0"/>
        <v>37</v>
      </c>
      <c r="F7" s="85"/>
    </row>
    <row r="8" ht="14.25" spans="1:6">
      <c r="A8" s="86">
        <v>6</v>
      </c>
      <c r="B8" s="287" t="s">
        <v>115</v>
      </c>
      <c r="C8" s="90">
        <v>16</v>
      </c>
      <c r="D8" s="90">
        <f>SUMIF('[1]2020下期末考务'!$B$3:$T$32,B8,'[1]2020下期末考务'!$C$3:$U$32)</f>
        <v>20</v>
      </c>
      <c r="E8" s="90">
        <f t="shared" si="0"/>
        <v>36</v>
      </c>
      <c r="F8" s="85"/>
    </row>
    <row r="9" ht="14.25" spans="1:6">
      <c r="A9" s="86">
        <v>7</v>
      </c>
      <c r="B9" s="287" t="s">
        <v>102</v>
      </c>
      <c r="C9" s="90">
        <v>16</v>
      </c>
      <c r="D9" s="90">
        <f>SUMIF('[1]2020下期末考务'!$B$3:$T$32,B9,'[1]2020下期末考务'!$C$3:$U$32)</f>
        <v>21</v>
      </c>
      <c r="E9" s="90">
        <f t="shared" si="0"/>
        <v>37</v>
      </c>
      <c r="F9" s="85"/>
    </row>
    <row r="10" ht="14.25" spans="1:6">
      <c r="A10" s="86">
        <v>8</v>
      </c>
      <c r="B10" s="287" t="s">
        <v>27</v>
      </c>
      <c r="C10" s="90">
        <v>26</v>
      </c>
      <c r="D10" s="90">
        <f>SUMIF('[1]2020下期末考务'!$B$3:$T$32,B10,'[1]2020下期末考务'!$C$3:$U$32)</f>
        <v>10</v>
      </c>
      <c r="E10" s="90">
        <f t="shared" si="0"/>
        <v>36</v>
      </c>
      <c r="F10" s="85"/>
    </row>
    <row r="11" ht="14.25" spans="1:6">
      <c r="A11" s="86">
        <v>9</v>
      </c>
      <c r="B11" s="287" t="s">
        <v>87</v>
      </c>
      <c r="C11" s="90">
        <v>24</v>
      </c>
      <c r="D11" s="90">
        <f>SUMIF('[1]2020下期末考务'!$B$3:$T$32,B11,'[1]2020下期末考务'!$C$3:$U$32)</f>
        <v>21</v>
      </c>
      <c r="E11" s="90">
        <f t="shared" si="0"/>
        <v>45</v>
      </c>
      <c r="F11" s="85"/>
    </row>
    <row r="12" ht="14.25" spans="1:6">
      <c r="A12" s="86">
        <v>10</v>
      </c>
      <c r="B12" s="287" t="s">
        <v>37</v>
      </c>
      <c r="C12" s="90">
        <v>8</v>
      </c>
      <c r="D12" s="90">
        <f>SUMIF('[1]2020下期末考务'!$B$3:$T$32,B12,'[1]2020下期末考务'!$C$3:$U$32)</f>
        <v>8</v>
      </c>
      <c r="E12" s="90">
        <f t="shared" si="0"/>
        <v>16</v>
      </c>
      <c r="F12" s="85"/>
    </row>
    <row r="13" ht="14.25" spans="1:6">
      <c r="A13" s="86">
        <v>11</v>
      </c>
      <c r="B13" s="287" t="s">
        <v>142</v>
      </c>
      <c r="C13" s="90">
        <v>18</v>
      </c>
      <c r="D13" s="90">
        <f>SUMIF('[1]2020下期末考务'!$B$3:$T$32,B13,'[1]2020下期末考务'!$C$3:$U$32)</f>
        <v>23</v>
      </c>
      <c r="E13" s="90">
        <f t="shared" si="0"/>
        <v>41</v>
      </c>
      <c r="F13" s="85"/>
    </row>
    <row r="14" ht="14.25" spans="1:6">
      <c r="A14" s="86">
        <v>12</v>
      </c>
      <c r="B14" s="287" t="s">
        <v>44</v>
      </c>
      <c r="C14" s="90">
        <v>16</v>
      </c>
      <c r="D14" s="90">
        <f>SUMIF('[1]2020下期末考务'!$B$3:$T$32,B14,'[1]2020下期末考务'!$C$3:$U$32)</f>
        <v>20</v>
      </c>
      <c r="E14" s="90">
        <f t="shared" si="0"/>
        <v>36</v>
      </c>
      <c r="F14" s="85"/>
    </row>
    <row r="15" ht="14.25" spans="1:6">
      <c r="A15" s="86">
        <v>13</v>
      </c>
      <c r="B15" s="287" t="s">
        <v>64</v>
      </c>
      <c r="C15" s="90">
        <v>16</v>
      </c>
      <c r="D15" s="90">
        <f>SUMIF('[1]2020下期末考务'!$B$3:$T$32,B15,'[1]2020下期末考务'!$C$3:$U$32)</f>
        <v>18</v>
      </c>
      <c r="E15" s="90">
        <f t="shared" si="0"/>
        <v>34</v>
      </c>
      <c r="F15" s="85"/>
    </row>
    <row r="16" ht="14.25" spans="1:6">
      <c r="A16" s="86">
        <v>14</v>
      </c>
      <c r="B16" s="287" t="s">
        <v>132</v>
      </c>
      <c r="C16" s="90">
        <v>26</v>
      </c>
      <c r="D16" s="90">
        <f>SUMIF('[1]2020下期末考务'!$B$3:$T$32,B16,'[1]2020下期末考务'!$C$3:$U$32)</f>
        <v>23</v>
      </c>
      <c r="E16" s="90">
        <f t="shared" si="0"/>
        <v>49</v>
      </c>
      <c r="F16" s="85"/>
    </row>
    <row r="17" ht="14.25" spans="1:6">
      <c r="A17" s="86">
        <v>15</v>
      </c>
      <c r="B17" s="287" t="s">
        <v>145</v>
      </c>
      <c r="C17" s="90">
        <v>18</v>
      </c>
      <c r="D17" s="90">
        <f>SUMIF('[1]2020下期末考务'!$B$3:$T$32,B17,'[1]2020下期末考务'!$C$3:$U$32)</f>
        <v>18</v>
      </c>
      <c r="E17" s="90">
        <f t="shared" si="0"/>
        <v>36</v>
      </c>
      <c r="F17" s="85"/>
    </row>
    <row r="18" ht="14.25" spans="1:6">
      <c r="A18" s="86">
        <v>16</v>
      </c>
      <c r="B18" s="287" t="s">
        <v>79</v>
      </c>
      <c r="C18" s="90">
        <v>16</v>
      </c>
      <c r="D18" s="90">
        <f>SUMIF('[1]2020下期末考务'!$B$3:$T$32,B18,'[1]2020下期末考务'!$C$3:$U$32)</f>
        <v>8</v>
      </c>
      <c r="E18" s="90">
        <f t="shared" si="0"/>
        <v>24</v>
      </c>
      <c r="F18" s="85"/>
    </row>
    <row r="19" ht="14.25" spans="1:6">
      <c r="A19" s="86">
        <v>17</v>
      </c>
      <c r="B19" s="287" t="s">
        <v>29</v>
      </c>
      <c r="C19" s="90">
        <v>16</v>
      </c>
      <c r="D19" s="90">
        <f>SUMIF('[1]2020下期末考务'!$B$3:$T$32,B19,'[1]2020下期末考务'!$C$3:$U$32)</f>
        <v>16</v>
      </c>
      <c r="E19" s="90">
        <f t="shared" si="0"/>
        <v>32</v>
      </c>
      <c r="F19" s="85"/>
    </row>
    <row r="20" ht="14.25" spans="1:6">
      <c r="A20" s="86">
        <v>18</v>
      </c>
      <c r="B20" s="287" t="s">
        <v>91</v>
      </c>
      <c r="C20" s="90">
        <v>18</v>
      </c>
      <c r="D20" s="90">
        <f>SUMIF('[1]2020下期末考务'!$B$3:$T$32,B20,'[1]2020下期末考务'!$C$3:$U$32)</f>
        <v>20</v>
      </c>
      <c r="E20" s="90">
        <f t="shared" si="0"/>
        <v>38</v>
      </c>
      <c r="F20" s="85"/>
    </row>
    <row r="21" ht="14.25" spans="1:6">
      <c r="A21" s="86">
        <v>19</v>
      </c>
      <c r="B21" s="287" t="s">
        <v>149</v>
      </c>
      <c r="C21" s="90">
        <v>16</v>
      </c>
      <c r="D21" s="90">
        <f>SUMIF('[1]2020下期末考务'!$B$3:$T$32,B21,'[1]2020下期末考务'!$C$3:$U$32)</f>
        <v>18</v>
      </c>
      <c r="E21" s="90">
        <f t="shared" si="0"/>
        <v>34</v>
      </c>
      <c r="F21" s="85"/>
    </row>
    <row r="22" ht="14.25" spans="1:6">
      <c r="A22" s="86">
        <v>20</v>
      </c>
      <c r="B22" s="287" t="s">
        <v>82</v>
      </c>
      <c r="C22" s="90">
        <v>18</v>
      </c>
      <c r="D22" s="90">
        <f>SUMIF('[1]2020下期末考务'!$B$3:$T$32,B22,'[1]2020下期末考务'!$C$3:$U$32)</f>
        <v>15</v>
      </c>
      <c r="E22" s="90">
        <f t="shared" si="0"/>
        <v>33</v>
      </c>
      <c r="F22" s="85"/>
    </row>
    <row r="23" ht="14.25" spans="1:6">
      <c r="A23" s="86">
        <v>21</v>
      </c>
      <c r="B23" s="287" t="s">
        <v>119</v>
      </c>
      <c r="C23" s="90">
        <v>16</v>
      </c>
      <c r="D23" s="90">
        <f>SUMIF('[1]2020下期末考务'!$B$3:$T$32,B23,'[1]2020下期末考务'!$C$3:$U$32)</f>
        <v>23</v>
      </c>
      <c r="E23" s="90">
        <f t="shared" si="0"/>
        <v>39</v>
      </c>
      <c r="F23" s="85"/>
    </row>
    <row r="24" ht="14.25" spans="1:6">
      <c r="A24" s="86">
        <v>22</v>
      </c>
      <c r="B24" s="287" t="s">
        <v>12</v>
      </c>
      <c r="C24" s="90">
        <v>8</v>
      </c>
      <c r="D24" s="90">
        <f>SUMIF('[1]2020下期末考务'!$B$3:$T$32,B24,'[1]2020下期末考务'!$C$3:$U$32)</f>
        <v>8</v>
      </c>
      <c r="E24" s="90">
        <f t="shared" si="0"/>
        <v>16</v>
      </c>
      <c r="F24" s="85"/>
    </row>
    <row r="25" ht="14.25" spans="1:6">
      <c r="A25" s="86">
        <v>23</v>
      </c>
      <c r="B25" s="287" t="s">
        <v>112</v>
      </c>
      <c r="C25" s="90">
        <v>16</v>
      </c>
      <c r="D25" s="90">
        <f>SUMIF('[1]2020下期末考务'!$B$3:$T$32,B25,'[1]2020下期末考务'!$C$3:$U$32)</f>
        <v>23</v>
      </c>
      <c r="E25" s="90">
        <f t="shared" si="0"/>
        <v>39</v>
      </c>
      <c r="F25" s="85"/>
    </row>
    <row r="26" ht="14.25" spans="1:6">
      <c r="A26" s="86">
        <v>24</v>
      </c>
      <c r="B26" s="287" t="s">
        <v>143</v>
      </c>
      <c r="C26" s="90">
        <v>10</v>
      </c>
      <c r="D26" s="90">
        <f>SUMIF('[1]2020下期末考务'!$B$3:$T$32,B26,'[1]2020下期末考务'!$C$3:$U$32)</f>
        <v>15</v>
      </c>
      <c r="E26" s="90">
        <f t="shared" si="0"/>
        <v>25</v>
      </c>
      <c r="F26" s="85"/>
    </row>
    <row r="27" ht="14.25" spans="1:6">
      <c r="A27" s="86">
        <v>25</v>
      </c>
      <c r="B27" s="287" t="s">
        <v>116</v>
      </c>
      <c r="C27" s="90">
        <v>10</v>
      </c>
      <c r="D27" s="90">
        <f>SUMIF('[1]2020下期末考务'!$B$3:$T$32,B27,'[1]2020下期末考务'!$C$3:$U$32)</f>
        <v>15</v>
      </c>
      <c r="E27" s="90">
        <f t="shared" si="0"/>
        <v>25</v>
      </c>
      <c r="F27" s="85"/>
    </row>
    <row r="28" ht="14.25" spans="1:6">
      <c r="A28" s="86">
        <v>26</v>
      </c>
      <c r="B28" s="287" t="s">
        <v>123</v>
      </c>
      <c r="C28" s="90">
        <v>24</v>
      </c>
      <c r="D28" s="90">
        <f>SUMIF('[1]2020下期末考务'!$B$3:$T$32,B28,'[1]2020下期末考务'!$C$3:$U$32)</f>
        <v>21</v>
      </c>
      <c r="E28" s="90">
        <f t="shared" si="0"/>
        <v>45</v>
      </c>
      <c r="F28" s="85"/>
    </row>
    <row r="29" ht="14.25" spans="1:6">
      <c r="A29" s="86">
        <v>27</v>
      </c>
      <c r="B29" s="287" t="s">
        <v>85</v>
      </c>
      <c r="C29" s="90">
        <v>16</v>
      </c>
      <c r="D29" s="90">
        <f>SUMIF('[1]2020下期末考务'!$B$3:$T$32,B29,'[1]2020下期末考务'!$C$3:$U$32)</f>
        <v>13</v>
      </c>
      <c r="E29" s="90">
        <f t="shared" si="0"/>
        <v>29</v>
      </c>
      <c r="F29" s="85"/>
    </row>
    <row r="30" ht="14.25" spans="1:6">
      <c r="A30" s="86">
        <v>28</v>
      </c>
      <c r="B30" s="287" t="s">
        <v>71</v>
      </c>
      <c r="C30" s="90">
        <v>18</v>
      </c>
      <c r="D30" s="90">
        <f>SUMIF('[1]2020下期末考务'!$B$3:$T$32,B30,'[1]2020下期末考务'!$C$3:$U$32)</f>
        <v>23</v>
      </c>
      <c r="E30" s="90">
        <f t="shared" si="0"/>
        <v>41</v>
      </c>
      <c r="F30" s="85"/>
    </row>
    <row r="31" ht="14.25" spans="1:6">
      <c r="A31" s="86">
        <v>29</v>
      </c>
      <c r="B31" s="287" t="s">
        <v>88</v>
      </c>
      <c r="C31" s="90">
        <v>16</v>
      </c>
      <c r="D31" s="90">
        <f>SUMIF('[1]2020下期末考务'!$B$3:$T$32,B31,'[1]2020下期末考务'!$C$3:$U$32)</f>
        <v>13</v>
      </c>
      <c r="E31" s="90">
        <f t="shared" si="0"/>
        <v>29</v>
      </c>
      <c r="F31" s="85"/>
    </row>
    <row r="32" ht="14.25" spans="1:6">
      <c r="A32" s="86">
        <v>30</v>
      </c>
      <c r="B32" s="287" t="s">
        <v>153</v>
      </c>
      <c r="C32" s="90">
        <v>8</v>
      </c>
      <c r="D32" s="90">
        <f>SUMIF('[1]2020下期末考务'!$B$3:$T$32,B32,'[1]2020下期末考务'!$C$3:$U$32)</f>
        <v>8</v>
      </c>
      <c r="E32" s="90">
        <f t="shared" si="0"/>
        <v>16</v>
      </c>
      <c r="F32" s="85"/>
    </row>
    <row r="33" ht="14.25" spans="1:6">
      <c r="A33" s="86">
        <v>31</v>
      </c>
      <c r="B33" s="287" t="s">
        <v>62</v>
      </c>
      <c r="C33" s="90">
        <v>16</v>
      </c>
      <c r="D33" s="90">
        <f>SUMIF('[1]2020下期末考务'!$B$3:$T$32,B33,'[1]2020下期末考务'!$C$3:$U$32)</f>
        <v>18</v>
      </c>
      <c r="E33" s="90">
        <f t="shared" si="0"/>
        <v>34</v>
      </c>
      <c r="F33" s="85"/>
    </row>
    <row r="34" ht="14.25" spans="1:6">
      <c r="A34" s="86">
        <v>32</v>
      </c>
      <c r="B34" s="287" t="s">
        <v>152</v>
      </c>
      <c r="C34" s="90">
        <v>10</v>
      </c>
      <c r="D34" s="90">
        <f>SUMIF('[1]2020下期末考务'!$B$3:$T$32,B34,'[1]2020下期末考务'!$C$3:$U$32)</f>
        <v>13</v>
      </c>
      <c r="E34" s="90">
        <f t="shared" si="0"/>
        <v>23</v>
      </c>
      <c r="F34" s="85"/>
    </row>
    <row r="35" ht="14.25" spans="1:6">
      <c r="A35" s="86">
        <v>33</v>
      </c>
      <c r="B35" s="287" t="s">
        <v>117</v>
      </c>
      <c r="C35" s="90">
        <v>18</v>
      </c>
      <c r="D35" s="90">
        <f>SUMIF('[1]2020下期末考务'!$B$3:$T$32,B35,'[1]2020下期末考务'!$C$3:$U$32)</f>
        <v>18</v>
      </c>
      <c r="E35" s="90">
        <f t="shared" si="0"/>
        <v>36</v>
      </c>
      <c r="F35" s="85"/>
    </row>
    <row r="36" ht="14.25" spans="1:6">
      <c r="A36" s="86">
        <v>34</v>
      </c>
      <c r="B36" s="287" t="s">
        <v>13</v>
      </c>
      <c r="C36" s="90">
        <v>8</v>
      </c>
      <c r="D36" s="90">
        <f>SUMIF('[1]2020下期末考务'!$B$3:$T$32,B36,'[1]2020下期末考务'!$C$3:$U$32)</f>
        <v>8</v>
      </c>
      <c r="E36" s="90">
        <f t="shared" si="0"/>
        <v>16</v>
      </c>
      <c r="F36" s="85"/>
    </row>
    <row r="37" ht="14.25" spans="1:6">
      <c r="A37" s="86">
        <v>35</v>
      </c>
      <c r="B37" s="287" t="s">
        <v>22</v>
      </c>
      <c r="C37" s="90">
        <v>8</v>
      </c>
      <c r="D37" s="90">
        <f>SUMIF('[1]2020下期末考务'!$B$3:$T$32,B37,'[1]2020下期末考务'!$C$3:$U$32)</f>
        <v>13</v>
      </c>
      <c r="E37" s="90">
        <f t="shared" si="0"/>
        <v>21</v>
      </c>
      <c r="F37" s="85"/>
    </row>
    <row r="38" ht="14.25" spans="1:6">
      <c r="A38" s="86">
        <v>36</v>
      </c>
      <c r="B38" s="287" t="s">
        <v>151</v>
      </c>
      <c r="C38" s="90">
        <v>10</v>
      </c>
      <c r="D38" s="90">
        <f>SUMIF('[1]2020下期末考务'!$B$3:$T$32,B38,'[1]2020下期末考务'!$C$3:$U$32)</f>
        <v>13</v>
      </c>
      <c r="E38" s="90">
        <f t="shared" si="0"/>
        <v>23</v>
      </c>
      <c r="F38" s="85"/>
    </row>
    <row r="39" ht="14.25" spans="1:6">
      <c r="A39" s="86">
        <v>37</v>
      </c>
      <c r="B39" s="287" t="s">
        <v>20</v>
      </c>
      <c r="C39" s="90">
        <v>8</v>
      </c>
      <c r="D39" s="90">
        <f>SUMIF('[1]2020下期末考务'!$B$3:$T$32,B39,'[1]2020下期末考务'!$C$3:$U$32)</f>
        <v>13</v>
      </c>
      <c r="E39" s="90">
        <f t="shared" si="0"/>
        <v>21</v>
      </c>
      <c r="F39" s="85"/>
    </row>
    <row r="40" ht="14.25" spans="1:6">
      <c r="A40" s="86">
        <v>38</v>
      </c>
      <c r="B40" s="287" t="s">
        <v>109</v>
      </c>
      <c r="C40" s="90">
        <v>16</v>
      </c>
      <c r="D40" s="90">
        <f>SUMIF('[1]2020下期末考务'!$B$3:$T$32,B40,'[1]2020下期末考务'!$C$3:$U$32)</f>
        <v>21</v>
      </c>
      <c r="E40" s="90">
        <f t="shared" si="0"/>
        <v>37</v>
      </c>
      <c r="F40" s="85"/>
    </row>
    <row r="41" ht="14.25" spans="1:6">
      <c r="A41" s="86">
        <v>39</v>
      </c>
      <c r="B41" s="287" t="s">
        <v>68</v>
      </c>
      <c r="C41" s="90">
        <v>18</v>
      </c>
      <c r="D41" s="90">
        <f>SUMIF('[1]2020下期末考务'!$B$3:$T$32,B41,'[1]2020下期末考务'!$C$3:$U$32)</f>
        <v>23</v>
      </c>
      <c r="E41" s="90">
        <f t="shared" si="0"/>
        <v>41</v>
      </c>
      <c r="F41" s="85"/>
    </row>
    <row r="42" ht="14.25" spans="1:6">
      <c r="A42" s="86">
        <v>40</v>
      </c>
      <c r="B42" s="287" t="s">
        <v>30</v>
      </c>
      <c r="C42" s="90">
        <v>16</v>
      </c>
      <c r="D42" s="90">
        <f>SUMIF('[1]2020下期末考务'!$B$3:$T$32,B42,'[1]2020下期末考务'!$C$3:$U$32)</f>
        <v>16</v>
      </c>
      <c r="E42" s="90">
        <f t="shared" si="0"/>
        <v>32</v>
      </c>
      <c r="F42" s="85"/>
    </row>
    <row r="43" ht="14.25" spans="1:6">
      <c r="A43" s="86">
        <v>41</v>
      </c>
      <c r="B43" s="287" t="s">
        <v>9</v>
      </c>
      <c r="C43" s="90">
        <v>8</v>
      </c>
      <c r="D43" s="90">
        <f>SUMIF('[1]2020下期末考务'!$B$3:$T$32,B43,'[1]2020下期末考务'!$C$3:$U$32)</f>
        <v>10</v>
      </c>
      <c r="E43" s="90">
        <f t="shared" si="0"/>
        <v>18</v>
      </c>
      <c r="F43" s="85"/>
    </row>
    <row r="44" ht="14.25" spans="1:6">
      <c r="A44" s="86">
        <v>42</v>
      </c>
      <c r="B44" s="287" t="s">
        <v>73</v>
      </c>
      <c r="C44" s="90">
        <v>16</v>
      </c>
      <c r="D44" s="90">
        <f>SUMIF('[1]2020下期末考务'!$B$3:$T$32,B44,'[1]2020下期末考务'!$C$3:$U$32)</f>
        <v>21</v>
      </c>
      <c r="E44" s="90">
        <f t="shared" si="0"/>
        <v>37</v>
      </c>
      <c r="F44" s="85"/>
    </row>
    <row r="45" ht="14.25" spans="1:6">
      <c r="A45" s="86">
        <v>43</v>
      </c>
      <c r="B45" s="287" t="s">
        <v>24</v>
      </c>
      <c r="C45" s="90">
        <v>24</v>
      </c>
      <c r="D45" s="90">
        <f>SUMIF('[1]2020下期末考务'!$B$3:$T$32,B45,'[1]2020下期末考务'!$C$3:$U$32)</f>
        <v>18</v>
      </c>
      <c r="E45" s="90">
        <f t="shared" si="0"/>
        <v>42</v>
      </c>
      <c r="F45" s="85"/>
    </row>
    <row r="46" ht="14.25" spans="1:6">
      <c r="A46" s="86">
        <v>44</v>
      </c>
      <c r="B46" s="287" t="s">
        <v>56</v>
      </c>
      <c r="C46" s="90">
        <v>0</v>
      </c>
      <c r="D46" s="90">
        <f>SUMIF('[1]2020下期末考务'!$B$3:$T$32,B46,'[1]2020下期末考务'!$C$3:$U$32)</f>
        <v>0</v>
      </c>
      <c r="E46" s="90">
        <f t="shared" si="0"/>
        <v>0</v>
      </c>
      <c r="F46" s="85"/>
    </row>
    <row r="47" ht="14.25" spans="1:6">
      <c r="A47" s="86">
        <v>45</v>
      </c>
      <c r="B47" s="287" t="s">
        <v>78</v>
      </c>
      <c r="C47" s="90">
        <v>16</v>
      </c>
      <c r="D47" s="90">
        <f>SUMIF('[1]2020下期末考务'!$B$3:$T$32,B47,'[1]2020下期末考务'!$C$3:$U$32)</f>
        <v>18</v>
      </c>
      <c r="E47" s="90">
        <f t="shared" si="0"/>
        <v>34</v>
      </c>
      <c r="F47" s="85"/>
    </row>
    <row r="48" ht="14.25" spans="1:6">
      <c r="A48" s="86">
        <v>46</v>
      </c>
      <c r="B48" s="287" t="s">
        <v>106</v>
      </c>
      <c r="C48" s="90">
        <v>16</v>
      </c>
      <c r="D48" s="90">
        <f>SUMIF('[1]2020下期末考务'!$B$3:$T$32,B48,'[1]2020下期末考务'!$C$3:$U$32)</f>
        <v>13</v>
      </c>
      <c r="E48" s="90">
        <f t="shared" si="0"/>
        <v>29</v>
      </c>
      <c r="F48" s="85"/>
    </row>
    <row r="49" ht="14.25" spans="1:6">
      <c r="A49" s="86">
        <v>47</v>
      </c>
      <c r="B49" s="287" t="s">
        <v>120</v>
      </c>
      <c r="C49" s="90">
        <v>18</v>
      </c>
      <c r="D49" s="90">
        <f>SUMIF('[1]2020下期末考务'!$B$3:$T$32,B49,'[1]2020下期末考务'!$C$3:$U$32)</f>
        <v>13</v>
      </c>
      <c r="E49" s="90">
        <f t="shared" si="0"/>
        <v>31</v>
      </c>
      <c r="F49" s="85"/>
    </row>
    <row r="50" ht="14.25" spans="1:6">
      <c r="A50" s="86">
        <v>48</v>
      </c>
      <c r="B50" s="287" t="s">
        <v>154</v>
      </c>
      <c r="C50" s="90">
        <v>8</v>
      </c>
      <c r="D50" s="90">
        <f>SUMIF('[1]2020下期末考务'!$B$3:$T$32,B50,'[1]2020下期末考务'!$C$3:$U$32)</f>
        <v>13</v>
      </c>
      <c r="E50" s="90">
        <f t="shared" si="0"/>
        <v>21</v>
      </c>
      <c r="F50" s="85"/>
    </row>
    <row r="51" ht="14.25" spans="1:6">
      <c r="A51" s="86">
        <v>49</v>
      </c>
      <c r="B51" s="287" t="s">
        <v>114</v>
      </c>
      <c r="C51" s="90">
        <v>16</v>
      </c>
      <c r="D51" s="90">
        <f>SUMIF('[1]2020下期末考务'!$B$3:$T$32,B51,'[1]2020下期末考务'!$C$3:$U$32)</f>
        <v>8</v>
      </c>
      <c r="E51" s="90">
        <f t="shared" si="0"/>
        <v>24</v>
      </c>
      <c r="F51" s="85"/>
    </row>
    <row r="52" ht="14.25" spans="1:6">
      <c r="A52" s="86">
        <v>50</v>
      </c>
      <c r="B52" s="287" t="s">
        <v>134</v>
      </c>
      <c r="C52" s="90">
        <v>10</v>
      </c>
      <c r="D52" s="90">
        <f>SUMIF('[1]2020下期末考务'!$B$3:$T$32,B52,'[1]2020下期末考务'!$C$3:$U$32)</f>
        <v>15</v>
      </c>
      <c r="E52" s="90">
        <f t="shared" si="0"/>
        <v>25</v>
      </c>
      <c r="F52" s="85"/>
    </row>
    <row r="53" ht="14.25" spans="1:6">
      <c r="A53" s="86">
        <v>51</v>
      </c>
      <c r="B53" s="287" t="s">
        <v>21</v>
      </c>
      <c r="C53" s="90">
        <v>24</v>
      </c>
      <c r="D53" s="90">
        <f>SUMIF('[1]2020下期末考务'!$B$3:$T$32,B53,'[1]2020下期末考务'!$C$3:$U$32)</f>
        <v>15</v>
      </c>
      <c r="E53" s="90">
        <f t="shared" si="0"/>
        <v>39</v>
      </c>
      <c r="F53" s="85"/>
    </row>
    <row r="54" ht="14.25" spans="1:6">
      <c r="A54" s="86">
        <v>52</v>
      </c>
      <c r="B54" s="287" t="s">
        <v>34</v>
      </c>
      <c r="C54" s="90">
        <v>16</v>
      </c>
      <c r="D54" s="90">
        <f>SUMIF('[1]2020下期末考务'!$B$3:$T$32,B54,'[1]2020下期末考务'!$C$3:$U$32)</f>
        <v>13</v>
      </c>
      <c r="E54" s="90">
        <f t="shared" si="0"/>
        <v>29</v>
      </c>
      <c r="F54" s="85"/>
    </row>
    <row r="55" ht="14.25" spans="1:6">
      <c r="A55" s="86">
        <v>53</v>
      </c>
      <c r="B55" s="287" t="s">
        <v>95</v>
      </c>
      <c r="C55" s="90">
        <v>16</v>
      </c>
      <c r="D55" s="90">
        <f>SUMIF('[1]2020下期末考务'!$B$3:$T$32,B55,'[1]2020下期末考务'!$C$3:$U$32)</f>
        <v>20</v>
      </c>
      <c r="E55" s="90">
        <f t="shared" si="0"/>
        <v>36</v>
      </c>
      <c r="F55" s="85"/>
    </row>
    <row r="56" ht="14.25" spans="1:6">
      <c r="A56" s="86">
        <v>54</v>
      </c>
      <c r="B56" s="287" t="s">
        <v>131</v>
      </c>
      <c r="C56" s="90">
        <v>16</v>
      </c>
      <c r="D56" s="90">
        <f>SUMIF('[1]2020下期末考务'!$B$3:$T$32,B56,'[1]2020下期末考务'!$C$3:$U$32)</f>
        <v>21</v>
      </c>
      <c r="E56" s="90">
        <f t="shared" si="0"/>
        <v>37</v>
      </c>
      <c r="F56" s="85"/>
    </row>
    <row r="57" ht="14.25" spans="1:6">
      <c r="A57" s="86">
        <v>55</v>
      </c>
      <c r="B57" s="287" t="s">
        <v>98</v>
      </c>
      <c r="C57" s="90">
        <v>18</v>
      </c>
      <c r="D57" s="90">
        <f>SUMIF('[1]2020下期末考务'!$B$3:$T$32,B57,'[1]2020下期末考务'!$C$3:$U$32)</f>
        <v>23</v>
      </c>
      <c r="E57" s="90">
        <f t="shared" si="0"/>
        <v>41</v>
      </c>
      <c r="F57" s="85"/>
    </row>
    <row r="58" ht="14.25" spans="1:6">
      <c r="A58" s="86">
        <v>56</v>
      </c>
      <c r="B58" s="287" t="s">
        <v>104</v>
      </c>
      <c r="C58" s="90">
        <v>16</v>
      </c>
      <c r="D58" s="90">
        <f>SUMIF('[1]2020下期末考务'!$B$3:$T$32,B58,'[1]2020下期末考务'!$C$3:$U$32)</f>
        <v>16</v>
      </c>
      <c r="E58" s="90">
        <f t="shared" si="0"/>
        <v>32</v>
      </c>
      <c r="F58" s="85"/>
    </row>
    <row r="59" ht="14.25" spans="1:6">
      <c r="A59" s="86">
        <v>57</v>
      </c>
      <c r="B59" s="287" t="s">
        <v>58</v>
      </c>
      <c r="C59" s="90">
        <v>16</v>
      </c>
      <c r="D59" s="90">
        <f>SUMIF('[1]2020下期末考务'!$B$3:$T$32,B59,'[1]2020下期末考务'!$C$3:$U$32)</f>
        <v>13</v>
      </c>
      <c r="E59" s="90">
        <f t="shared" si="0"/>
        <v>29</v>
      </c>
      <c r="F59" s="85"/>
    </row>
    <row r="60" ht="14.25" spans="1:6">
      <c r="A60" s="86">
        <v>58</v>
      </c>
      <c r="B60" s="287" t="s">
        <v>144</v>
      </c>
      <c r="C60" s="90">
        <v>18</v>
      </c>
      <c r="D60" s="90">
        <f>SUMIF('[1]2020下期末考务'!$B$3:$T$32,B60,'[1]2020下期末考务'!$C$3:$U$32)</f>
        <v>20</v>
      </c>
      <c r="E60" s="90">
        <f t="shared" si="0"/>
        <v>38</v>
      </c>
      <c r="F60" s="85"/>
    </row>
    <row r="61" ht="14.25" spans="1:6">
      <c r="A61" s="86">
        <v>59</v>
      </c>
      <c r="B61" s="287" t="s">
        <v>72</v>
      </c>
      <c r="C61" s="90">
        <v>18</v>
      </c>
      <c r="D61" s="90">
        <f>SUMIF('[1]2020下期末考务'!$B$3:$T$32,B61,'[1]2020下期末考务'!$C$3:$U$32)</f>
        <v>23</v>
      </c>
      <c r="E61" s="90">
        <f t="shared" si="0"/>
        <v>41</v>
      </c>
      <c r="F61" s="85"/>
    </row>
    <row r="62" ht="14.25" spans="1:6">
      <c r="A62" s="86">
        <v>60</v>
      </c>
      <c r="B62" s="287" t="s">
        <v>99</v>
      </c>
      <c r="C62" s="90">
        <v>18</v>
      </c>
      <c r="D62" s="90">
        <f>SUMIF('[1]2020下期末考务'!$B$3:$T$32,B62,'[1]2020下期末考务'!$C$3:$U$32)</f>
        <v>20</v>
      </c>
      <c r="E62" s="90">
        <f t="shared" si="0"/>
        <v>38</v>
      </c>
      <c r="F62" s="85"/>
    </row>
    <row r="63" ht="14.25" spans="1:6">
      <c r="A63" s="86">
        <v>61</v>
      </c>
      <c r="B63" s="287" t="s">
        <v>55</v>
      </c>
      <c r="C63" s="90">
        <v>8</v>
      </c>
      <c r="D63" s="90">
        <f>SUMIF('[1]2020下期末考务'!$B$3:$T$32,B63,'[1]2020下期末考务'!$C$3:$U$32)</f>
        <v>13</v>
      </c>
      <c r="E63" s="90">
        <f t="shared" si="0"/>
        <v>21</v>
      </c>
      <c r="F63" s="85"/>
    </row>
    <row r="64" ht="14.25" spans="1:6">
      <c r="A64" s="86">
        <v>62</v>
      </c>
      <c r="B64" s="287" t="s">
        <v>75</v>
      </c>
      <c r="C64" s="90">
        <v>16</v>
      </c>
      <c r="D64" s="90">
        <f>SUMIF('[1]2020下期末考务'!$B$3:$T$32,B64,'[1]2020下期末考务'!$C$3:$U$32)</f>
        <v>20</v>
      </c>
      <c r="E64" s="90">
        <f t="shared" si="0"/>
        <v>36</v>
      </c>
      <c r="F64" s="85"/>
    </row>
    <row r="65" ht="14.25" spans="1:6">
      <c r="A65" s="86">
        <v>63</v>
      </c>
      <c r="B65" s="287" t="s">
        <v>148</v>
      </c>
      <c r="C65" s="90">
        <v>26</v>
      </c>
      <c r="D65" s="90">
        <f>SUMIF('[1]2020下期末考务'!$B$3:$T$32,B65,'[1]2020下期末考务'!$C$3:$U$32)</f>
        <v>20</v>
      </c>
      <c r="E65" s="90">
        <f t="shared" si="0"/>
        <v>46</v>
      </c>
      <c r="F65" s="85"/>
    </row>
    <row r="66" ht="14.25" spans="1:6">
      <c r="A66" s="86">
        <v>64</v>
      </c>
      <c r="B66" s="287" t="s">
        <v>46</v>
      </c>
      <c r="C66" s="90">
        <v>18</v>
      </c>
      <c r="D66" s="90">
        <f>SUMIF('[1]2020下期末考务'!$B$3:$T$32,B66,'[1]2020下期末考务'!$C$3:$U$32)</f>
        <v>20</v>
      </c>
      <c r="E66" s="90">
        <f t="shared" si="0"/>
        <v>38</v>
      </c>
      <c r="F66" s="85"/>
    </row>
    <row r="67" ht="14.25" spans="1:6">
      <c r="A67" s="86">
        <v>65</v>
      </c>
      <c r="B67" s="287" t="s">
        <v>7</v>
      </c>
      <c r="C67" s="90">
        <v>8</v>
      </c>
      <c r="D67" s="90">
        <f>SUMIF('[1]2020下期末考务'!$B$3:$T$32,B67,'[1]2020下期末考务'!$C$3:$U$32)</f>
        <v>8</v>
      </c>
      <c r="E67" s="90">
        <f t="shared" ref="E67:E99" si="1">SUM(C67:D67)</f>
        <v>16</v>
      </c>
      <c r="F67" s="85"/>
    </row>
    <row r="68" ht="14.25" spans="1:6">
      <c r="A68" s="86">
        <v>66</v>
      </c>
      <c r="B68" s="287" t="s">
        <v>107</v>
      </c>
      <c r="C68" s="90">
        <v>16</v>
      </c>
      <c r="D68" s="90">
        <f>SUMIF('[1]2020下期末考务'!$B$3:$T$32,B68,'[1]2020下期末考务'!$C$3:$U$32)</f>
        <v>13</v>
      </c>
      <c r="E68" s="90">
        <f t="shared" si="1"/>
        <v>29</v>
      </c>
      <c r="F68" s="85"/>
    </row>
    <row r="69" ht="14.25" spans="1:6">
      <c r="A69" s="86">
        <v>67</v>
      </c>
      <c r="B69" s="287" t="s">
        <v>74</v>
      </c>
      <c r="C69" s="90">
        <v>16</v>
      </c>
      <c r="D69" s="90">
        <f>SUMIF('[1]2020下期末考务'!$B$3:$T$32,B69,'[1]2020下期末考务'!$C$3:$U$32)</f>
        <v>21</v>
      </c>
      <c r="E69" s="90">
        <f t="shared" si="1"/>
        <v>37</v>
      </c>
      <c r="F69" s="85"/>
    </row>
    <row r="70" ht="14.25" spans="1:6">
      <c r="A70" s="86">
        <v>68</v>
      </c>
      <c r="B70" s="287" t="s">
        <v>92</v>
      </c>
      <c r="C70" s="90">
        <v>8</v>
      </c>
      <c r="D70" s="90">
        <f>SUMIF('[1]2020下期末考务'!$B$3:$T$32,B70,'[1]2020下期末考务'!$C$3:$U$32)</f>
        <v>13</v>
      </c>
      <c r="E70" s="90">
        <f t="shared" si="1"/>
        <v>21</v>
      </c>
      <c r="F70" s="85"/>
    </row>
    <row r="71" ht="14.25" spans="1:6">
      <c r="A71" s="86">
        <v>69</v>
      </c>
      <c r="B71" s="287" t="s">
        <v>15</v>
      </c>
      <c r="C71" s="90">
        <v>10</v>
      </c>
      <c r="D71" s="90">
        <f>SUMIF('[1]2020下期末考务'!$B$3:$T$32,B71,'[1]2020下期末考务'!$C$3:$U$32)</f>
        <v>15</v>
      </c>
      <c r="E71" s="90">
        <f t="shared" si="1"/>
        <v>25</v>
      </c>
      <c r="F71" s="85"/>
    </row>
    <row r="72" ht="14.25" spans="1:6">
      <c r="A72" s="86">
        <v>70</v>
      </c>
      <c r="B72" s="287" t="s">
        <v>159</v>
      </c>
      <c r="C72" s="90">
        <v>18</v>
      </c>
      <c r="D72" s="90">
        <f>SUMIF('[1]2020下期末考务'!$B$3:$T$32,B72,'[1]2020下期末考务'!$C$3:$U$32)</f>
        <v>21</v>
      </c>
      <c r="E72" s="90">
        <f t="shared" si="1"/>
        <v>39</v>
      </c>
      <c r="F72" s="85"/>
    </row>
    <row r="73" ht="14.25" spans="1:6">
      <c r="A73" s="86">
        <v>71</v>
      </c>
      <c r="B73" s="287" t="s">
        <v>53</v>
      </c>
      <c r="C73" s="90">
        <v>10</v>
      </c>
      <c r="D73" s="90">
        <f>SUMIF('[1]2020下期末考务'!$B$3:$T$32,B73,'[1]2020下期末考务'!$C$3:$U$32)</f>
        <v>15</v>
      </c>
      <c r="E73" s="90">
        <f t="shared" si="1"/>
        <v>25</v>
      </c>
      <c r="F73" s="85"/>
    </row>
    <row r="74" ht="14.25" spans="1:6">
      <c r="A74" s="86">
        <v>72</v>
      </c>
      <c r="B74" s="287" t="s">
        <v>157</v>
      </c>
      <c r="C74" s="90">
        <v>8</v>
      </c>
      <c r="D74" s="90">
        <f>SUMIF('[1]2020下期末考务'!$B$3:$T$32,B74,'[1]2020下期末考务'!$C$3:$U$32)</f>
        <v>13</v>
      </c>
      <c r="E74" s="90">
        <f t="shared" si="1"/>
        <v>21</v>
      </c>
      <c r="F74" s="85"/>
    </row>
    <row r="75" ht="14.25" spans="1:6">
      <c r="A75" s="86">
        <v>73</v>
      </c>
      <c r="B75" s="287" t="s">
        <v>59</v>
      </c>
      <c r="C75" s="90">
        <v>16</v>
      </c>
      <c r="D75" s="90">
        <f>SUMIF('[1]2020下期末考务'!$B$3:$T$32,B75,'[1]2020下期末考务'!$C$3:$U$32)</f>
        <v>20</v>
      </c>
      <c r="E75" s="90">
        <f t="shared" si="1"/>
        <v>36</v>
      </c>
      <c r="F75" s="85"/>
    </row>
    <row r="76" ht="14.25" spans="1:6">
      <c r="A76" s="86">
        <v>74</v>
      </c>
      <c r="B76" s="287" t="s">
        <v>70</v>
      </c>
      <c r="C76" s="90">
        <v>16</v>
      </c>
      <c r="D76" s="90">
        <f>SUMIF('[1]2020下期末考务'!$B$3:$T$32,B76,'[1]2020下期末考务'!$C$3:$U$32)</f>
        <v>20</v>
      </c>
      <c r="E76" s="90">
        <f t="shared" si="1"/>
        <v>36</v>
      </c>
      <c r="F76" s="85"/>
    </row>
    <row r="77" ht="14.25" spans="1:6">
      <c r="A77" s="86">
        <v>75</v>
      </c>
      <c r="B77" s="287" t="s">
        <v>33</v>
      </c>
      <c r="C77" s="90">
        <v>16</v>
      </c>
      <c r="D77" s="90">
        <f>SUMIF('[1]2020下期末考务'!$B$3:$T$32,B77,'[1]2020下期末考务'!$C$3:$U$32)</f>
        <v>13</v>
      </c>
      <c r="E77" s="90">
        <f t="shared" si="1"/>
        <v>29</v>
      </c>
      <c r="F77" s="85"/>
    </row>
    <row r="78" ht="14.25" spans="1:6">
      <c r="A78" s="86">
        <v>76</v>
      </c>
      <c r="B78" s="287" t="s">
        <v>84</v>
      </c>
      <c r="C78" s="90">
        <v>16</v>
      </c>
      <c r="D78" s="90">
        <f>SUMIF('[1]2020下期末考务'!$B$3:$T$32,B78,'[1]2020下期末考务'!$C$3:$U$32)</f>
        <v>18</v>
      </c>
      <c r="E78" s="90">
        <f t="shared" si="1"/>
        <v>34</v>
      </c>
      <c r="F78" s="85"/>
    </row>
    <row r="79" ht="14.25" spans="1:6">
      <c r="A79" s="86">
        <v>77</v>
      </c>
      <c r="B79" s="287" t="s">
        <v>11</v>
      </c>
      <c r="C79" s="90">
        <v>16</v>
      </c>
      <c r="D79" s="90">
        <f>SUMIF('[1]2020下期末考务'!$B$3:$T$32,B79,'[1]2020下期末考务'!$C$3:$U$32)</f>
        <v>21</v>
      </c>
      <c r="E79" s="90">
        <f t="shared" si="1"/>
        <v>37</v>
      </c>
      <c r="F79" s="85"/>
    </row>
    <row r="80" ht="14.25" spans="1:6">
      <c r="A80" s="86">
        <v>78</v>
      </c>
      <c r="B80" s="287" t="s">
        <v>130</v>
      </c>
      <c r="C80" s="90">
        <v>16</v>
      </c>
      <c r="D80" s="90">
        <f>SUMIF('[1]2020下期末考务'!$B$3:$T$32,B80,'[1]2020下期末考务'!$C$3:$U$32)</f>
        <v>21</v>
      </c>
      <c r="E80" s="90">
        <f t="shared" si="1"/>
        <v>37</v>
      </c>
      <c r="F80" s="85"/>
    </row>
    <row r="81" ht="14.25" spans="1:6">
      <c r="A81" s="86">
        <v>79</v>
      </c>
      <c r="B81" s="287" t="s">
        <v>14</v>
      </c>
      <c r="C81" s="90">
        <v>8</v>
      </c>
      <c r="D81" s="90">
        <f>SUMIF('[1]2020下期末考务'!$B$3:$T$32,B81,'[1]2020下期末考务'!$C$3:$U$32)</f>
        <v>13</v>
      </c>
      <c r="E81" s="90">
        <f t="shared" si="1"/>
        <v>21</v>
      </c>
      <c r="F81" s="85"/>
    </row>
    <row r="82" ht="14.25" spans="1:6">
      <c r="A82" s="86">
        <v>80</v>
      </c>
      <c r="B82" s="287" t="s">
        <v>19</v>
      </c>
      <c r="C82" s="90">
        <v>16</v>
      </c>
      <c r="D82" s="90">
        <f>SUMIF('[1]2020下期末考务'!$B$3:$T$32,B82,'[1]2020下期末考务'!$C$3:$U$32)</f>
        <v>21</v>
      </c>
      <c r="E82" s="90">
        <f t="shared" si="1"/>
        <v>37</v>
      </c>
      <c r="F82" s="85"/>
    </row>
    <row r="83" ht="14.25" spans="1:6">
      <c r="A83" s="86">
        <v>81</v>
      </c>
      <c r="B83" s="287" t="s">
        <v>26</v>
      </c>
      <c r="C83" s="90">
        <v>26</v>
      </c>
      <c r="D83" s="90">
        <f>SUMIF('[1]2020下期末考务'!$B$3:$T$32,B83,'[1]2020下期末考务'!$C$3:$U$32)</f>
        <v>10</v>
      </c>
      <c r="E83" s="90">
        <f t="shared" si="1"/>
        <v>36</v>
      </c>
      <c r="F83" s="85"/>
    </row>
    <row r="84" ht="14.25" spans="1:6">
      <c r="A84" s="86">
        <v>82</v>
      </c>
      <c r="B84" s="287" t="s">
        <v>133</v>
      </c>
      <c r="C84" s="90">
        <v>10</v>
      </c>
      <c r="D84" s="90">
        <f>SUMIF('[1]2020下期末考务'!$B$3:$T$32,B84,'[1]2020下期末考务'!$C$3:$U$32)</f>
        <v>13</v>
      </c>
      <c r="E84" s="90">
        <f t="shared" si="1"/>
        <v>23</v>
      </c>
      <c r="F84" s="85"/>
    </row>
    <row r="85" ht="14.25" spans="1:6">
      <c r="A85" s="86">
        <v>83</v>
      </c>
      <c r="B85" s="287" t="s">
        <v>67</v>
      </c>
      <c r="C85" s="90">
        <v>18</v>
      </c>
      <c r="D85" s="90">
        <f>SUMIF('[1]2020下期末考务'!$B$3:$T$32,B85,'[1]2020下期末考务'!$C$3:$U$32)</f>
        <v>0</v>
      </c>
      <c r="E85" s="90">
        <f t="shared" si="1"/>
        <v>18</v>
      </c>
      <c r="F85" s="85"/>
    </row>
    <row r="86" ht="14.25" spans="1:6">
      <c r="A86" s="86">
        <v>84</v>
      </c>
      <c r="B86" s="287" t="s">
        <v>63</v>
      </c>
      <c r="C86" s="90">
        <v>8</v>
      </c>
      <c r="D86" s="90">
        <f>SUMIF('[1]2020下期末考务'!$B$3:$T$32,B86,'[1]2020下期末考务'!$C$3:$U$32)</f>
        <v>5</v>
      </c>
      <c r="E86" s="90">
        <f t="shared" si="1"/>
        <v>13</v>
      </c>
      <c r="F86" s="85"/>
    </row>
    <row r="87" ht="14.25" spans="1:6">
      <c r="A87" s="86">
        <v>85</v>
      </c>
      <c r="B87" s="287" t="s">
        <v>156</v>
      </c>
      <c r="C87" s="90">
        <v>10</v>
      </c>
      <c r="D87" s="90">
        <f>SUMIF('[1]2020下期末考务'!$B$3:$T$32,B87,'[1]2020下期末考务'!$C$3:$U$32)</f>
        <v>13</v>
      </c>
      <c r="E87" s="90">
        <f t="shared" si="1"/>
        <v>23</v>
      </c>
      <c r="F87" s="85"/>
    </row>
    <row r="88" ht="14.25" spans="1:6">
      <c r="A88" s="86">
        <v>86</v>
      </c>
      <c r="B88" s="287" t="s">
        <v>32</v>
      </c>
      <c r="C88" s="90">
        <v>18</v>
      </c>
      <c r="D88" s="90">
        <f>SUMIF('[1]2020下期末考务'!$B$3:$T$32,B88,'[1]2020下期末考务'!$C$3:$U$32)</f>
        <v>13</v>
      </c>
      <c r="E88" s="90">
        <f t="shared" si="1"/>
        <v>31</v>
      </c>
      <c r="F88" s="85"/>
    </row>
    <row r="89" ht="14.25" spans="1:6">
      <c r="A89" s="86">
        <v>87</v>
      </c>
      <c r="B89" s="287" t="s">
        <v>146</v>
      </c>
      <c r="C89" s="90">
        <v>10</v>
      </c>
      <c r="D89" s="90">
        <f>SUMIF('[1]2020下期末考务'!$B$3:$T$32,B89,'[1]2020下期末考务'!$C$3:$U$32)</f>
        <v>10</v>
      </c>
      <c r="E89" s="90">
        <f t="shared" si="1"/>
        <v>20</v>
      </c>
      <c r="F89" s="85"/>
    </row>
    <row r="90" ht="14.25" spans="1:6">
      <c r="A90" s="86">
        <v>88</v>
      </c>
      <c r="B90" s="287" t="s">
        <v>16</v>
      </c>
      <c r="C90" s="90">
        <v>10</v>
      </c>
      <c r="D90" s="90">
        <f>SUMIF('[1]2020下期末考务'!$B$3:$T$32,B90,'[1]2020下期末考务'!$C$3:$U$32)</f>
        <v>10</v>
      </c>
      <c r="E90" s="90">
        <f t="shared" si="1"/>
        <v>20</v>
      </c>
      <c r="F90" s="85"/>
    </row>
    <row r="91" ht="14.25" spans="1:6">
      <c r="A91" s="86">
        <v>89</v>
      </c>
      <c r="B91" s="287" t="s">
        <v>122</v>
      </c>
      <c r="C91" s="90">
        <v>16</v>
      </c>
      <c r="D91" s="90">
        <f>SUMIF('[1]2020下期末考务'!$B$3:$T$32,B91,'[1]2020下期末考务'!$C$3:$U$32)</f>
        <v>28</v>
      </c>
      <c r="E91" s="90">
        <f t="shared" si="1"/>
        <v>44</v>
      </c>
      <c r="F91" s="85"/>
    </row>
    <row r="92" ht="14.25" spans="1:6">
      <c r="A92" s="86">
        <v>90</v>
      </c>
      <c r="B92" s="287" t="s">
        <v>28</v>
      </c>
      <c r="C92" s="90">
        <v>18</v>
      </c>
      <c r="D92" s="90">
        <f>SUMIF('[1]2020下期末考务'!$B$3:$T$32,B92,'[1]2020下期末考务'!$C$3:$U$32)</f>
        <v>13</v>
      </c>
      <c r="E92" s="90">
        <f t="shared" si="1"/>
        <v>31</v>
      </c>
      <c r="F92" s="85"/>
    </row>
    <row r="93" ht="14.25" spans="1:6">
      <c r="A93" s="86">
        <v>91</v>
      </c>
      <c r="B93" s="287" t="s">
        <v>150</v>
      </c>
      <c r="C93" s="90">
        <v>16</v>
      </c>
      <c r="D93" s="90">
        <f>SUMIF('[1]2020下期末考务'!$B$3:$T$32,B93,'[1]2020下期末考务'!$C$3:$U$32)</f>
        <v>21</v>
      </c>
      <c r="E93" s="90">
        <f t="shared" si="1"/>
        <v>37</v>
      </c>
      <c r="F93" s="85"/>
    </row>
    <row r="94" ht="14.25" spans="1:6">
      <c r="A94" s="86">
        <v>92</v>
      </c>
      <c r="B94" s="287" t="s">
        <v>147</v>
      </c>
      <c r="C94" s="90">
        <v>16</v>
      </c>
      <c r="D94" s="90">
        <f>SUMIF('[1]2020下期末考务'!$B$3:$T$32,B94,'[1]2020下期末考务'!$C$3:$U$32)</f>
        <v>13</v>
      </c>
      <c r="E94" s="90">
        <f t="shared" si="1"/>
        <v>29</v>
      </c>
      <c r="F94" s="85"/>
    </row>
    <row r="95" ht="14.25" spans="1:6">
      <c r="A95" s="86">
        <v>93</v>
      </c>
      <c r="B95" s="287" t="s">
        <v>10</v>
      </c>
      <c r="C95" s="90">
        <v>8</v>
      </c>
      <c r="D95" s="90">
        <f>SUMIF('[1]2020下期末考务'!$B$3:$T$32,B95,'[1]2020下期末考务'!$C$3:$U$32)</f>
        <v>5</v>
      </c>
      <c r="E95" s="90">
        <f t="shared" si="1"/>
        <v>13</v>
      </c>
      <c r="F95" s="85"/>
    </row>
    <row r="96" ht="14.25" spans="1:6">
      <c r="A96" s="86">
        <v>94</v>
      </c>
      <c r="B96" s="287" t="s">
        <v>118</v>
      </c>
      <c r="C96" s="90">
        <v>16</v>
      </c>
      <c r="D96" s="90">
        <f>SUMIF('[1]2020下期末考务'!$B$3:$T$32,B96,'[1]2020下期末考务'!$C$3:$U$32)</f>
        <v>16</v>
      </c>
      <c r="E96" s="90">
        <f t="shared" si="1"/>
        <v>32</v>
      </c>
      <c r="F96" s="85"/>
    </row>
    <row r="97" ht="14.25" spans="1:6">
      <c r="A97" s="86">
        <v>95</v>
      </c>
      <c r="B97" s="287" t="s">
        <v>36</v>
      </c>
      <c r="C97" s="90">
        <v>8</v>
      </c>
      <c r="D97" s="90">
        <f>SUMIF('[1]2020下期末考务'!$B$3:$T$32,B97,'[1]2020下期末考务'!$C$3:$U$32)</f>
        <v>8</v>
      </c>
      <c r="E97" s="90">
        <f t="shared" si="1"/>
        <v>16</v>
      </c>
      <c r="F97" s="85"/>
    </row>
    <row r="98" ht="14.25" spans="1:6">
      <c r="A98" s="86">
        <v>96</v>
      </c>
      <c r="B98" s="287" t="s">
        <v>140</v>
      </c>
      <c r="C98" s="90">
        <v>18</v>
      </c>
      <c r="D98" s="90">
        <f>SUMIF('[1]2020下期末考务'!$B$3:$T$32,B98,'[1]2020下期末考务'!$C$3:$U$32)</f>
        <v>13</v>
      </c>
      <c r="E98" s="90">
        <f t="shared" si="1"/>
        <v>31</v>
      </c>
      <c r="F98" s="85"/>
    </row>
    <row r="99" ht="14.25" spans="1:6">
      <c r="A99" s="90"/>
      <c r="B99" s="87" t="s">
        <v>105</v>
      </c>
      <c r="C99" s="87">
        <f>SUM(C3:C98)</f>
        <v>1430</v>
      </c>
      <c r="D99" s="87">
        <f>SUM(D3:D98)</f>
        <v>1518</v>
      </c>
      <c r="E99" s="87">
        <f>SUM(E3:E98)</f>
        <v>2948</v>
      </c>
      <c r="F99" s="85"/>
    </row>
    <row r="100" ht="14.25" spans="1:6">
      <c r="A100" s="90"/>
      <c r="B100" s="90"/>
      <c r="C100" s="289">
        <f>E99</f>
        <v>2948</v>
      </c>
      <c r="D100" s="290"/>
      <c r="E100" s="290"/>
      <c r="F100" s="85"/>
    </row>
    <row r="101" ht="14.25" spans="1:6">
      <c r="A101" s="85"/>
      <c r="B101" s="85"/>
      <c r="C101" s="85"/>
      <c r="D101" s="85"/>
      <c r="E101" s="85"/>
      <c r="F101" s="85"/>
    </row>
    <row r="102" ht="16.5" spans="1:6">
      <c r="A102" s="102" t="s">
        <v>168</v>
      </c>
      <c r="B102" s="102"/>
      <c r="C102" s="102"/>
      <c r="D102" s="102"/>
      <c r="E102" s="102"/>
      <c r="F102" s="102"/>
    </row>
  </sheetData>
  <mergeCells count="1">
    <mergeCell ref="A102:F102"/>
  </mergeCells>
  <pageMargins left="0.75" right="0.75" top="0.629861111111111" bottom="0.196527777777778" header="0.5" footer="0.354166666666667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2"/>
  <sheetViews>
    <sheetView workbookViewId="0">
      <selection activeCell="I16" sqref="I16"/>
    </sheetView>
  </sheetViews>
  <sheetFormatPr defaultColWidth="9" defaultRowHeight="13.5" outlineLevelCol="6"/>
  <cols>
    <col min="5" max="5" width="6.875" customWidth="1"/>
    <col min="7" max="7" width="12.625"/>
  </cols>
  <sheetData>
    <row r="1" spans="1:2">
      <c r="A1" s="1"/>
      <c r="B1" s="285" t="s">
        <v>192</v>
      </c>
    </row>
    <row r="2" hidden="1" spans="1:1">
      <c r="A2" s="1"/>
    </row>
    <row r="3" spans="1:7">
      <c r="A3" s="129" t="s">
        <v>193</v>
      </c>
      <c r="B3" s="286" t="s">
        <v>194</v>
      </c>
      <c r="C3" s="280" t="s">
        <v>195</v>
      </c>
      <c r="D3" s="280" t="s">
        <v>196</v>
      </c>
      <c r="E3" s="280" t="s">
        <v>197</v>
      </c>
      <c r="F3" s="280" t="s">
        <v>198</v>
      </c>
      <c r="G3" s="282" t="s">
        <v>39</v>
      </c>
    </row>
    <row r="4" spans="1:7">
      <c r="A4" s="129">
        <v>1</v>
      </c>
      <c r="B4" s="279" t="s">
        <v>55</v>
      </c>
      <c r="C4" s="282">
        <v>0.5</v>
      </c>
      <c r="D4" s="282">
        <v>0.5</v>
      </c>
      <c r="E4" s="279">
        <v>2600</v>
      </c>
      <c r="F4" s="282">
        <f t="shared" ref="F4:F67" si="0">D4*E4</f>
        <v>1300</v>
      </c>
      <c r="G4" s="282">
        <f t="shared" ref="G4:G67" si="1">F4/21*13</f>
        <v>804.761904761905</v>
      </c>
    </row>
    <row r="5" spans="1:7">
      <c r="A5" s="129">
        <v>2</v>
      </c>
      <c r="B5" s="279" t="s">
        <v>57</v>
      </c>
      <c r="C5" s="282">
        <v>0.666666666666667</v>
      </c>
      <c r="D5" s="282">
        <v>0.666666666666667</v>
      </c>
      <c r="E5" s="279">
        <v>2600</v>
      </c>
      <c r="F5" s="282">
        <f t="shared" si="0"/>
        <v>1733.33333333333</v>
      </c>
      <c r="G5" s="282">
        <f t="shared" si="1"/>
        <v>1073.01587301587</v>
      </c>
    </row>
    <row r="6" spans="1:7">
      <c r="A6" s="129">
        <v>3</v>
      </c>
      <c r="B6" s="279" t="s">
        <v>59</v>
      </c>
      <c r="C6" s="282">
        <v>0.666666666666667</v>
      </c>
      <c r="D6" s="282">
        <v>0.666666666666667</v>
      </c>
      <c r="E6" s="279">
        <v>2600</v>
      </c>
      <c r="F6" s="282">
        <f t="shared" si="0"/>
        <v>1733.33333333333</v>
      </c>
      <c r="G6" s="282">
        <f t="shared" si="1"/>
        <v>1073.01587301587</v>
      </c>
    </row>
    <row r="7" spans="1:7">
      <c r="A7" s="129">
        <v>4</v>
      </c>
      <c r="B7" s="279" t="s">
        <v>113</v>
      </c>
      <c r="C7" s="282">
        <v>0.666666666666667</v>
      </c>
      <c r="D7" s="282">
        <v>0.666666666666667</v>
      </c>
      <c r="E7" s="279">
        <v>2600</v>
      </c>
      <c r="F7" s="282">
        <f t="shared" si="0"/>
        <v>1733.33333333333</v>
      </c>
      <c r="G7" s="282">
        <f t="shared" si="1"/>
        <v>1073.01587301587</v>
      </c>
    </row>
    <row r="8" spans="1:7">
      <c r="A8" s="129">
        <v>5</v>
      </c>
      <c r="B8" s="279" t="s">
        <v>115</v>
      </c>
      <c r="C8" s="282">
        <v>0.5</v>
      </c>
      <c r="D8" s="282">
        <v>0.5</v>
      </c>
      <c r="E8" s="279">
        <v>2600</v>
      </c>
      <c r="F8" s="282">
        <f t="shared" si="0"/>
        <v>1300</v>
      </c>
      <c r="G8" s="282">
        <f t="shared" si="1"/>
        <v>804.761904761905</v>
      </c>
    </row>
    <row r="9" spans="1:7">
      <c r="A9" s="129">
        <v>6</v>
      </c>
      <c r="B9" s="279" t="s">
        <v>95</v>
      </c>
      <c r="C9" s="282">
        <v>0.666666666666667</v>
      </c>
      <c r="D9" s="282">
        <v>0.666666666666667</v>
      </c>
      <c r="E9" s="279">
        <v>2600</v>
      </c>
      <c r="F9" s="282">
        <f t="shared" si="0"/>
        <v>1733.33333333333</v>
      </c>
      <c r="G9" s="282">
        <f t="shared" si="1"/>
        <v>1073.01587301587</v>
      </c>
    </row>
    <row r="10" spans="1:7">
      <c r="A10" s="129">
        <v>7</v>
      </c>
      <c r="B10" s="279" t="s">
        <v>44</v>
      </c>
      <c r="C10" s="282">
        <v>0.5</v>
      </c>
      <c r="D10" s="282">
        <v>0.5</v>
      </c>
      <c r="E10" s="279">
        <v>2600</v>
      </c>
      <c r="F10" s="282">
        <f t="shared" si="0"/>
        <v>1300</v>
      </c>
      <c r="G10" s="282">
        <f t="shared" si="1"/>
        <v>804.761904761905</v>
      </c>
    </row>
    <row r="11" spans="1:7">
      <c r="A11" s="129">
        <v>8</v>
      </c>
      <c r="B11" s="279" t="s">
        <v>61</v>
      </c>
      <c r="C11" s="282">
        <v>0.833333333333333</v>
      </c>
      <c r="D11" s="282">
        <v>0.833333333333333</v>
      </c>
      <c r="E11" s="279">
        <v>2600</v>
      </c>
      <c r="F11" s="282">
        <f t="shared" si="0"/>
        <v>2166.66666666667</v>
      </c>
      <c r="G11" s="282">
        <f t="shared" si="1"/>
        <v>1341.26984126984</v>
      </c>
    </row>
    <row r="12" spans="1:7">
      <c r="A12" s="129">
        <v>9</v>
      </c>
      <c r="B12" s="279" t="s">
        <v>63</v>
      </c>
      <c r="C12" s="282">
        <v>0.666666666666667</v>
      </c>
      <c r="D12" s="282">
        <v>0.666666666666667</v>
      </c>
      <c r="E12" s="279">
        <v>2600</v>
      </c>
      <c r="F12" s="282">
        <f t="shared" si="0"/>
        <v>1733.33333333333</v>
      </c>
      <c r="G12" s="282">
        <f t="shared" si="1"/>
        <v>1073.01587301587</v>
      </c>
    </row>
    <row r="13" spans="1:7">
      <c r="A13" s="129">
        <v>10</v>
      </c>
      <c r="B13" s="279" t="s">
        <v>10</v>
      </c>
      <c r="C13" s="282">
        <v>0.916666666666667</v>
      </c>
      <c r="D13" s="282">
        <v>0.916666666666667</v>
      </c>
      <c r="E13" s="279">
        <v>2600</v>
      </c>
      <c r="F13" s="282">
        <f t="shared" si="0"/>
        <v>2383.33333333333</v>
      </c>
      <c r="G13" s="282">
        <f t="shared" si="1"/>
        <v>1475.39682539683</v>
      </c>
    </row>
    <row r="14" spans="1:7">
      <c r="A14" s="129">
        <v>11</v>
      </c>
      <c r="B14" s="279" t="s">
        <v>70</v>
      </c>
      <c r="C14" s="282">
        <v>0.666666666666667</v>
      </c>
      <c r="D14" s="282">
        <v>0.666666666666667</v>
      </c>
      <c r="E14" s="279">
        <v>2600</v>
      </c>
      <c r="F14" s="282">
        <f t="shared" si="0"/>
        <v>1733.33333333333</v>
      </c>
      <c r="G14" s="282">
        <f t="shared" si="1"/>
        <v>1073.01587301587</v>
      </c>
    </row>
    <row r="15" spans="1:7">
      <c r="A15" s="129">
        <v>12</v>
      </c>
      <c r="B15" s="279" t="s">
        <v>75</v>
      </c>
      <c r="C15" s="282">
        <v>0.666666666666667</v>
      </c>
      <c r="D15" s="282">
        <v>0.666666666666667</v>
      </c>
      <c r="E15" s="279">
        <v>2600</v>
      </c>
      <c r="F15" s="282">
        <f t="shared" si="0"/>
        <v>1733.33333333333</v>
      </c>
      <c r="G15" s="282">
        <f t="shared" si="1"/>
        <v>1073.01587301587</v>
      </c>
    </row>
    <row r="16" spans="1:7">
      <c r="A16" s="129">
        <v>13</v>
      </c>
      <c r="B16" s="279" t="s">
        <v>9</v>
      </c>
      <c r="C16" s="282">
        <v>0.5</v>
      </c>
      <c r="D16" s="282">
        <v>0.5</v>
      </c>
      <c r="E16" s="279">
        <v>2600</v>
      </c>
      <c r="F16" s="282">
        <f t="shared" si="0"/>
        <v>1300</v>
      </c>
      <c r="G16" s="282">
        <f t="shared" si="1"/>
        <v>804.761904761905</v>
      </c>
    </row>
    <row r="17" spans="1:7">
      <c r="A17" s="129">
        <v>14</v>
      </c>
      <c r="B17" s="279" t="s">
        <v>66</v>
      </c>
      <c r="C17" s="282">
        <v>1</v>
      </c>
      <c r="D17" s="282">
        <v>1</v>
      </c>
      <c r="E17" s="279">
        <v>2600</v>
      </c>
      <c r="F17" s="282">
        <f t="shared" si="0"/>
        <v>2600</v>
      </c>
      <c r="G17" s="282">
        <f t="shared" si="1"/>
        <v>1609.52380952381</v>
      </c>
    </row>
    <row r="18" spans="1:7">
      <c r="A18" s="129">
        <v>15</v>
      </c>
      <c r="B18" s="279" t="s">
        <v>71</v>
      </c>
      <c r="C18" s="282">
        <v>1</v>
      </c>
      <c r="D18" s="282">
        <v>1</v>
      </c>
      <c r="E18" s="279">
        <v>2600</v>
      </c>
      <c r="F18" s="282">
        <f t="shared" si="0"/>
        <v>2600</v>
      </c>
      <c r="G18" s="282">
        <f t="shared" si="1"/>
        <v>1609.52380952381</v>
      </c>
    </row>
    <row r="19" spans="1:7">
      <c r="A19" s="129">
        <v>16</v>
      </c>
      <c r="B19" s="279" t="s">
        <v>69</v>
      </c>
      <c r="C19" s="282">
        <v>0.785714285714286</v>
      </c>
      <c r="D19" s="282">
        <v>0.785714285714286</v>
      </c>
      <c r="E19" s="279">
        <v>2600</v>
      </c>
      <c r="F19" s="282">
        <f t="shared" si="0"/>
        <v>2042.85714285714</v>
      </c>
      <c r="G19" s="282">
        <f t="shared" si="1"/>
        <v>1264.62585034014</v>
      </c>
    </row>
    <row r="20" spans="1:7">
      <c r="A20" s="129">
        <v>17</v>
      </c>
      <c r="B20" s="279" t="s">
        <v>67</v>
      </c>
      <c r="C20" s="282">
        <v>0.5</v>
      </c>
      <c r="D20" s="282">
        <v>0.5</v>
      </c>
      <c r="E20" s="279">
        <v>2600</v>
      </c>
      <c r="F20" s="282">
        <f t="shared" si="0"/>
        <v>1300</v>
      </c>
      <c r="G20" s="282">
        <f t="shared" si="1"/>
        <v>804.761904761905</v>
      </c>
    </row>
    <row r="21" spans="1:7">
      <c r="A21" s="129">
        <v>18</v>
      </c>
      <c r="B21" s="279" t="s">
        <v>72</v>
      </c>
      <c r="C21" s="282">
        <v>1</v>
      </c>
      <c r="D21" s="282">
        <v>1</v>
      </c>
      <c r="E21" s="279">
        <v>2600</v>
      </c>
      <c r="F21" s="282">
        <f t="shared" si="0"/>
        <v>2600</v>
      </c>
      <c r="G21" s="282">
        <f t="shared" si="1"/>
        <v>1609.52380952381</v>
      </c>
    </row>
    <row r="22" spans="1:7">
      <c r="A22" s="129">
        <v>19</v>
      </c>
      <c r="B22" s="279" t="s">
        <v>53</v>
      </c>
      <c r="C22" s="282">
        <v>0.5</v>
      </c>
      <c r="D22" s="282">
        <v>0.5</v>
      </c>
      <c r="E22" s="279">
        <v>2600</v>
      </c>
      <c r="F22" s="282">
        <f t="shared" si="0"/>
        <v>1300</v>
      </c>
      <c r="G22" s="282">
        <f t="shared" si="1"/>
        <v>804.761904761905</v>
      </c>
    </row>
    <row r="23" spans="1:7">
      <c r="A23" s="129">
        <v>20</v>
      </c>
      <c r="B23" s="279" t="s">
        <v>68</v>
      </c>
      <c r="C23" s="282">
        <v>1</v>
      </c>
      <c r="D23" s="282">
        <v>1</v>
      </c>
      <c r="E23" s="279">
        <v>2600</v>
      </c>
      <c r="F23" s="282">
        <f t="shared" si="0"/>
        <v>2600</v>
      </c>
      <c r="G23" s="282">
        <f t="shared" si="1"/>
        <v>1609.52380952381</v>
      </c>
    </row>
    <row r="24" spans="1:7">
      <c r="A24" s="129">
        <v>21</v>
      </c>
      <c r="B24" s="279" t="s">
        <v>82</v>
      </c>
      <c r="C24" s="282">
        <v>1</v>
      </c>
      <c r="D24" s="282">
        <v>1</v>
      </c>
      <c r="E24" s="279">
        <v>2600</v>
      </c>
      <c r="F24" s="282">
        <f t="shared" si="0"/>
        <v>2600</v>
      </c>
      <c r="G24" s="282">
        <f t="shared" si="1"/>
        <v>1609.52380952381</v>
      </c>
    </row>
    <row r="25" spans="1:7">
      <c r="A25" s="129">
        <v>22</v>
      </c>
      <c r="B25" s="279" t="s">
        <v>116</v>
      </c>
      <c r="C25" s="282">
        <v>1</v>
      </c>
      <c r="D25" s="282">
        <v>1</v>
      </c>
      <c r="E25" s="279">
        <v>2600</v>
      </c>
      <c r="F25" s="282">
        <f t="shared" si="0"/>
        <v>2600</v>
      </c>
      <c r="G25" s="282">
        <f t="shared" si="1"/>
        <v>1609.52380952381</v>
      </c>
    </row>
    <row r="26" spans="1:7">
      <c r="A26" s="129">
        <v>23</v>
      </c>
      <c r="B26" s="279" t="s">
        <v>17</v>
      </c>
      <c r="C26" s="282">
        <v>1</v>
      </c>
      <c r="D26" s="282">
        <v>1</v>
      </c>
      <c r="E26" s="279">
        <v>2600</v>
      </c>
      <c r="F26" s="282">
        <f t="shared" si="0"/>
        <v>2600</v>
      </c>
      <c r="G26" s="282">
        <f t="shared" si="1"/>
        <v>1609.52380952381</v>
      </c>
    </row>
    <row r="27" spans="1:7">
      <c r="A27" s="129">
        <v>24</v>
      </c>
      <c r="B27" s="279" t="s">
        <v>16</v>
      </c>
      <c r="C27" s="282">
        <v>0.5</v>
      </c>
      <c r="D27" s="282">
        <v>0.5</v>
      </c>
      <c r="E27" s="279">
        <v>2600</v>
      </c>
      <c r="F27" s="282">
        <f t="shared" si="0"/>
        <v>1300</v>
      </c>
      <c r="G27" s="282">
        <f t="shared" si="1"/>
        <v>804.761904761905</v>
      </c>
    </row>
    <row r="28" spans="1:7">
      <c r="A28" s="129">
        <v>25</v>
      </c>
      <c r="B28" s="279" t="s">
        <v>91</v>
      </c>
      <c r="C28" s="282">
        <v>1</v>
      </c>
      <c r="D28" s="282">
        <v>1</v>
      </c>
      <c r="E28" s="279">
        <v>2600</v>
      </c>
      <c r="F28" s="282">
        <f t="shared" si="0"/>
        <v>2600</v>
      </c>
      <c r="G28" s="282">
        <f t="shared" si="1"/>
        <v>1609.52380952381</v>
      </c>
    </row>
    <row r="29" spans="1:7">
      <c r="A29" s="129">
        <v>26</v>
      </c>
      <c r="B29" s="279" t="s">
        <v>99</v>
      </c>
      <c r="C29" s="282">
        <v>1</v>
      </c>
      <c r="D29" s="282">
        <v>1</v>
      </c>
      <c r="E29" s="279">
        <v>2600</v>
      </c>
      <c r="F29" s="282">
        <f t="shared" si="0"/>
        <v>2600</v>
      </c>
      <c r="G29" s="282">
        <f t="shared" si="1"/>
        <v>1609.52380952381</v>
      </c>
    </row>
    <row r="30" spans="1:7">
      <c r="A30" s="129">
        <v>27</v>
      </c>
      <c r="B30" s="279" t="s">
        <v>101</v>
      </c>
      <c r="C30" s="282">
        <v>1</v>
      </c>
      <c r="D30" s="282">
        <v>1</v>
      </c>
      <c r="E30" s="279">
        <v>2600</v>
      </c>
      <c r="F30" s="282">
        <f t="shared" si="0"/>
        <v>2600</v>
      </c>
      <c r="G30" s="282">
        <f t="shared" si="1"/>
        <v>1609.52380952381</v>
      </c>
    </row>
    <row r="31" spans="1:7">
      <c r="A31" s="129">
        <v>28</v>
      </c>
      <c r="B31" s="279" t="s">
        <v>46</v>
      </c>
      <c r="C31" s="282">
        <v>0.5</v>
      </c>
      <c r="D31" s="282">
        <v>0.5</v>
      </c>
      <c r="E31" s="279">
        <v>2600</v>
      </c>
      <c r="F31" s="282">
        <f t="shared" si="0"/>
        <v>1300</v>
      </c>
      <c r="G31" s="282">
        <f t="shared" si="1"/>
        <v>804.761904761905</v>
      </c>
    </row>
    <row r="32" spans="1:7">
      <c r="A32" s="129">
        <v>29</v>
      </c>
      <c r="B32" s="279" t="s">
        <v>77</v>
      </c>
      <c r="C32" s="282">
        <v>1</v>
      </c>
      <c r="D32" s="282">
        <v>1</v>
      </c>
      <c r="E32" s="279">
        <v>2600</v>
      </c>
      <c r="F32" s="282">
        <f t="shared" si="0"/>
        <v>2600</v>
      </c>
      <c r="G32" s="282">
        <f t="shared" si="1"/>
        <v>1609.52380952381</v>
      </c>
    </row>
    <row r="33" spans="1:7">
      <c r="A33" s="129">
        <v>30</v>
      </c>
      <c r="B33" s="279" t="s">
        <v>80</v>
      </c>
      <c r="C33" s="282">
        <v>1</v>
      </c>
      <c r="D33" s="282">
        <v>1</v>
      </c>
      <c r="E33" s="279">
        <v>2600</v>
      </c>
      <c r="F33" s="282">
        <f t="shared" si="0"/>
        <v>2600</v>
      </c>
      <c r="G33" s="282">
        <f t="shared" si="1"/>
        <v>1609.52380952381</v>
      </c>
    </row>
    <row r="34" spans="1:7">
      <c r="A34" s="129">
        <v>31</v>
      </c>
      <c r="B34" s="279" t="s">
        <v>78</v>
      </c>
      <c r="C34" s="282">
        <v>1</v>
      </c>
      <c r="D34" s="282">
        <v>1</v>
      </c>
      <c r="E34" s="279">
        <v>2600</v>
      </c>
      <c r="F34" s="282">
        <f t="shared" si="0"/>
        <v>2600</v>
      </c>
      <c r="G34" s="282">
        <f t="shared" si="1"/>
        <v>1609.52380952381</v>
      </c>
    </row>
    <row r="35" spans="1:7">
      <c r="A35" s="129">
        <v>32</v>
      </c>
      <c r="B35" s="279" t="s">
        <v>64</v>
      </c>
      <c r="C35" s="282">
        <v>0.642857142857143</v>
      </c>
      <c r="D35" s="282">
        <v>0.642857142857143</v>
      </c>
      <c r="E35" s="279">
        <v>2600</v>
      </c>
      <c r="F35" s="282">
        <f t="shared" si="0"/>
        <v>1671.42857142857</v>
      </c>
      <c r="G35" s="282">
        <f t="shared" si="1"/>
        <v>1034.69387755102</v>
      </c>
    </row>
    <row r="36" spans="1:7">
      <c r="A36" s="129">
        <v>33</v>
      </c>
      <c r="B36" s="279" t="s">
        <v>81</v>
      </c>
      <c r="C36" s="282">
        <v>0.785714285714286</v>
      </c>
      <c r="D36" s="282">
        <v>0.785714285714286</v>
      </c>
      <c r="E36" s="279">
        <v>2600</v>
      </c>
      <c r="F36" s="282">
        <f t="shared" si="0"/>
        <v>2042.85714285714</v>
      </c>
      <c r="G36" s="282">
        <f t="shared" si="1"/>
        <v>1264.62585034014</v>
      </c>
    </row>
    <row r="37" spans="1:7">
      <c r="A37" s="129">
        <v>34</v>
      </c>
      <c r="B37" s="279" t="s">
        <v>83</v>
      </c>
      <c r="C37" s="282">
        <v>1</v>
      </c>
      <c r="D37" s="282">
        <v>1</v>
      </c>
      <c r="E37" s="279">
        <v>2600</v>
      </c>
      <c r="F37" s="282">
        <f t="shared" si="0"/>
        <v>2600</v>
      </c>
      <c r="G37" s="282">
        <f t="shared" si="1"/>
        <v>1609.52380952381</v>
      </c>
    </row>
    <row r="38" spans="1:7">
      <c r="A38" s="129">
        <v>35</v>
      </c>
      <c r="B38" s="279" t="s">
        <v>84</v>
      </c>
      <c r="C38" s="282">
        <v>0.642857142857143</v>
      </c>
      <c r="D38" s="282">
        <v>0.642857142857143</v>
      </c>
      <c r="E38" s="279">
        <v>2600</v>
      </c>
      <c r="F38" s="282">
        <f t="shared" si="0"/>
        <v>1671.42857142857</v>
      </c>
      <c r="G38" s="282">
        <f t="shared" si="1"/>
        <v>1034.69387755102</v>
      </c>
    </row>
    <row r="39" spans="1:7">
      <c r="A39" s="129">
        <v>36</v>
      </c>
      <c r="B39" s="279" t="s">
        <v>12</v>
      </c>
      <c r="C39" s="282">
        <v>1</v>
      </c>
      <c r="D39" s="282">
        <v>1</v>
      </c>
      <c r="E39" s="279">
        <v>2600</v>
      </c>
      <c r="F39" s="282">
        <f t="shared" si="0"/>
        <v>2600</v>
      </c>
      <c r="G39" s="282">
        <f t="shared" si="1"/>
        <v>1609.52380952381</v>
      </c>
    </row>
    <row r="40" spans="1:7">
      <c r="A40" s="129">
        <v>37</v>
      </c>
      <c r="B40" s="279" t="s">
        <v>118</v>
      </c>
      <c r="C40" s="282">
        <v>1</v>
      </c>
      <c r="D40" s="282">
        <v>1</v>
      </c>
      <c r="E40" s="279">
        <v>2600</v>
      </c>
      <c r="F40" s="282">
        <f t="shared" si="0"/>
        <v>2600</v>
      </c>
      <c r="G40" s="282">
        <f t="shared" si="1"/>
        <v>1609.52380952381</v>
      </c>
    </row>
    <row r="41" spans="1:7">
      <c r="A41" s="129">
        <v>38</v>
      </c>
      <c r="B41" s="279" t="s">
        <v>13</v>
      </c>
      <c r="C41" s="282">
        <v>1</v>
      </c>
      <c r="D41" s="282">
        <v>1</v>
      </c>
      <c r="E41" s="279">
        <v>2600</v>
      </c>
      <c r="F41" s="282">
        <f t="shared" si="0"/>
        <v>2600</v>
      </c>
      <c r="G41" s="282">
        <f t="shared" si="1"/>
        <v>1609.52380952381</v>
      </c>
    </row>
    <row r="42" spans="1:7">
      <c r="A42" s="129">
        <v>39</v>
      </c>
      <c r="B42" s="279" t="s">
        <v>35</v>
      </c>
      <c r="C42" s="282">
        <v>0.5</v>
      </c>
      <c r="D42" s="282">
        <v>0.5</v>
      </c>
      <c r="E42" s="279">
        <v>2600</v>
      </c>
      <c r="F42" s="282">
        <f t="shared" si="0"/>
        <v>1300</v>
      </c>
      <c r="G42" s="282">
        <f t="shared" si="1"/>
        <v>804.761904761905</v>
      </c>
    </row>
    <row r="43" spans="1:7">
      <c r="A43" s="129">
        <v>40</v>
      </c>
      <c r="B43" s="279" t="s">
        <v>107</v>
      </c>
      <c r="C43" s="282">
        <v>0.5625</v>
      </c>
      <c r="D43" s="282">
        <v>0.5625</v>
      </c>
      <c r="E43" s="279">
        <v>2600</v>
      </c>
      <c r="F43" s="282">
        <f t="shared" si="0"/>
        <v>1462.5</v>
      </c>
      <c r="G43" s="282">
        <f t="shared" si="1"/>
        <v>905.357142857143</v>
      </c>
    </row>
    <row r="44" spans="1:7">
      <c r="A44" s="129">
        <v>41</v>
      </c>
      <c r="B44" s="279" t="s">
        <v>19</v>
      </c>
      <c r="C44" s="282">
        <v>1.125</v>
      </c>
      <c r="D44" s="282">
        <v>1.125</v>
      </c>
      <c r="E44" s="279">
        <v>2600</v>
      </c>
      <c r="F44" s="282">
        <f t="shared" si="0"/>
        <v>2925</v>
      </c>
      <c r="G44" s="282">
        <f t="shared" si="1"/>
        <v>1810.71428571429</v>
      </c>
    </row>
    <row r="45" spans="1:7">
      <c r="A45" s="129">
        <v>42</v>
      </c>
      <c r="B45" s="279" t="s">
        <v>127</v>
      </c>
      <c r="C45" s="282">
        <v>0.5625</v>
      </c>
      <c r="D45" s="282">
        <v>0.5625</v>
      </c>
      <c r="E45" s="279">
        <v>2600</v>
      </c>
      <c r="F45" s="282">
        <f t="shared" si="0"/>
        <v>1462.5</v>
      </c>
      <c r="G45" s="282">
        <f t="shared" si="1"/>
        <v>905.357142857143</v>
      </c>
    </row>
    <row r="46" spans="1:7">
      <c r="A46" s="129">
        <v>43</v>
      </c>
      <c r="B46" s="279" t="s">
        <v>102</v>
      </c>
      <c r="C46" s="282">
        <v>1.125</v>
      </c>
      <c r="D46" s="282">
        <v>1.125</v>
      </c>
      <c r="E46" s="279">
        <v>2600</v>
      </c>
      <c r="F46" s="282">
        <f t="shared" si="0"/>
        <v>2925</v>
      </c>
      <c r="G46" s="282">
        <f t="shared" si="1"/>
        <v>1810.71428571429</v>
      </c>
    </row>
    <row r="47" spans="1:7">
      <c r="A47" s="129">
        <v>44</v>
      </c>
      <c r="B47" s="279" t="s">
        <v>62</v>
      </c>
      <c r="C47" s="282">
        <v>0.5625</v>
      </c>
      <c r="D47" s="282">
        <v>0.5625</v>
      </c>
      <c r="E47" s="279">
        <v>2600</v>
      </c>
      <c r="F47" s="282">
        <f t="shared" si="0"/>
        <v>1462.5</v>
      </c>
      <c r="G47" s="282">
        <f t="shared" si="1"/>
        <v>905.357142857143</v>
      </c>
    </row>
    <row r="48" spans="1:7">
      <c r="A48" s="129">
        <v>45</v>
      </c>
      <c r="B48" s="279" t="s">
        <v>87</v>
      </c>
      <c r="C48" s="282">
        <v>1</v>
      </c>
      <c r="D48" s="282">
        <v>1</v>
      </c>
      <c r="E48" s="279">
        <v>2600</v>
      </c>
      <c r="F48" s="282">
        <f t="shared" si="0"/>
        <v>2600</v>
      </c>
      <c r="G48" s="282">
        <f t="shared" si="1"/>
        <v>1609.52380952381</v>
      </c>
    </row>
    <row r="49" spans="1:7">
      <c r="A49" s="129">
        <v>46</v>
      </c>
      <c r="B49" s="279" t="s">
        <v>89</v>
      </c>
      <c r="C49" s="282">
        <v>1</v>
      </c>
      <c r="D49" s="282">
        <v>1</v>
      </c>
      <c r="E49" s="279">
        <v>2600</v>
      </c>
      <c r="F49" s="282">
        <f t="shared" si="0"/>
        <v>2600</v>
      </c>
      <c r="G49" s="282">
        <f t="shared" si="1"/>
        <v>1609.52380952381</v>
      </c>
    </row>
    <row r="50" spans="1:7">
      <c r="A50" s="129">
        <v>47</v>
      </c>
      <c r="B50" s="279" t="s">
        <v>90</v>
      </c>
      <c r="C50" s="282">
        <v>1</v>
      </c>
      <c r="D50" s="282">
        <v>1</v>
      </c>
      <c r="E50" s="279">
        <v>2600</v>
      </c>
      <c r="F50" s="282">
        <f t="shared" si="0"/>
        <v>2600</v>
      </c>
      <c r="G50" s="282">
        <f t="shared" si="1"/>
        <v>1609.52380952381</v>
      </c>
    </row>
    <row r="51" spans="1:7">
      <c r="A51" s="129">
        <v>48</v>
      </c>
      <c r="B51" s="279" t="s">
        <v>92</v>
      </c>
      <c r="C51" s="282">
        <v>1</v>
      </c>
      <c r="D51" s="282">
        <v>1</v>
      </c>
      <c r="E51" s="279">
        <v>2600</v>
      </c>
      <c r="F51" s="282">
        <f t="shared" si="0"/>
        <v>2600</v>
      </c>
      <c r="G51" s="282">
        <f t="shared" si="1"/>
        <v>1609.52380952381</v>
      </c>
    </row>
    <row r="52" spans="1:7">
      <c r="A52" s="129">
        <v>49</v>
      </c>
      <c r="B52" s="279" t="s">
        <v>74</v>
      </c>
      <c r="C52" s="282">
        <v>0.785714285714286</v>
      </c>
      <c r="D52" s="282">
        <v>0.785714285714286</v>
      </c>
      <c r="E52" s="279">
        <v>2600</v>
      </c>
      <c r="F52" s="282">
        <f t="shared" si="0"/>
        <v>2042.85714285714</v>
      </c>
      <c r="G52" s="282">
        <f t="shared" si="1"/>
        <v>1264.62585034014</v>
      </c>
    </row>
    <row r="53" spans="1:7">
      <c r="A53" s="129">
        <v>50</v>
      </c>
      <c r="B53" s="279" t="s">
        <v>94</v>
      </c>
      <c r="C53" s="282">
        <v>1</v>
      </c>
      <c r="D53" s="282">
        <v>1</v>
      </c>
      <c r="E53" s="279">
        <v>2600</v>
      </c>
      <c r="F53" s="282">
        <f t="shared" si="0"/>
        <v>2600</v>
      </c>
      <c r="G53" s="282">
        <f t="shared" si="1"/>
        <v>1609.52380952381</v>
      </c>
    </row>
    <row r="54" spans="1:7">
      <c r="A54" s="129">
        <v>51</v>
      </c>
      <c r="B54" s="279" t="s">
        <v>121</v>
      </c>
      <c r="C54" s="282">
        <v>1</v>
      </c>
      <c r="D54" s="282">
        <v>1</v>
      </c>
      <c r="E54" s="279">
        <v>2600</v>
      </c>
      <c r="F54" s="282">
        <f t="shared" si="0"/>
        <v>2600</v>
      </c>
      <c r="G54" s="282">
        <f t="shared" si="1"/>
        <v>1609.52380952381</v>
      </c>
    </row>
    <row r="55" spans="1:7">
      <c r="A55" s="129">
        <v>52</v>
      </c>
      <c r="B55" s="279" t="s">
        <v>85</v>
      </c>
      <c r="C55" s="282">
        <v>0.5</v>
      </c>
      <c r="D55" s="282">
        <v>0.5</v>
      </c>
      <c r="E55" s="279">
        <v>2600</v>
      </c>
      <c r="F55" s="282">
        <f t="shared" si="0"/>
        <v>1300</v>
      </c>
      <c r="G55" s="282">
        <f t="shared" si="1"/>
        <v>804.761904761905</v>
      </c>
    </row>
    <row r="56" spans="1:7">
      <c r="A56" s="129">
        <v>53</v>
      </c>
      <c r="B56" s="279" t="s">
        <v>88</v>
      </c>
      <c r="C56" s="282">
        <v>0.5</v>
      </c>
      <c r="D56" s="282">
        <v>0.5</v>
      </c>
      <c r="E56" s="279">
        <v>2600</v>
      </c>
      <c r="F56" s="282">
        <f t="shared" si="0"/>
        <v>1300</v>
      </c>
      <c r="G56" s="282">
        <f t="shared" si="1"/>
        <v>804.761904761905</v>
      </c>
    </row>
    <row r="57" spans="1:7">
      <c r="A57" s="129">
        <v>54</v>
      </c>
      <c r="B57" s="279" t="s">
        <v>79</v>
      </c>
      <c r="C57" s="282">
        <v>0.5</v>
      </c>
      <c r="D57" s="282">
        <v>0.5</v>
      </c>
      <c r="E57" s="279">
        <v>2600</v>
      </c>
      <c r="F57" s="282">
        <f t="shared" si="0"/>
        <v>1300</v>
      </c>
      <c r="G57" s="282">
        <f t="shared" si="1"/>
        <v>804.761904761905</v>
      </c>
    </row>
    <row r="58" spans="1:7">
      <c r="A58" s="129">
        <v>55</v>
      </c>
      <c r="B58" s="279" t="s">
        <v>120</v>
      </c>
      <c r="C58" s="282">
        <v>0.5</v>
      </c>
      <c r="D58" s="282">
        <v>0.5</v>
      </c>
      <c r="E58" s="279">
        <v>2600</v>
      </c>
      <c r="F58" s="282">
        <f t="shared" si="0"/>
        <v>1300</v>
      </c>
      <c r="G58" s="282">
        <f t="shared" si="1"/>
        <v>804.761904761905</v>
      </c>
    </row>
    <row r="59" spans="1:7">
      <c r="A59" s="129">
        <v>56</v>
      </c>
      <c r="B59" s="279" t="s">
        <v>124</v>
      </c>
      <c r="C59" s="282">
        <v>0.5</v>
      </c>
      <c r="D59" s="282">
        <v>0.5</v>
      </c>
      <c r="E59" s="279">
        <v>2600</v>
      </c>
      <c r="F59" s="282">
        <f t="shared" si="0"/>
        <v>1300</v>
      </c>
      <c r="G59" s="282">
        <f t="shared" si="1"/>
        <v>804.761904761905</v>
      </c>
    </row>
    <row r="60" spans="1:7">
      <c r="A60" s="129">
        <v>57</v>
      </c>
      <c r="B60" s="279" t="s">
        <v>123</v>
      </c>
      <c r="C60" s="282">
        <v>1</v>
      </c>
      <c r="D60" s="282">
        <v>1</v>
      </c>
      <c r="E60" s="279">
        <v>2600</v>
      </c>
      <c r="F60" s="282">
        <f t="shared" si="0"/>
        <v>2600</v>
      </c>
      <c r="G60" s="282">
        <f t="shared" si="1"/>
        <v>1609.52380952381</v>
      </c>
    </row>
    <row r="61" spans="1:7">
      <c r="A61" s="129">
        <v>58</v>
      </c>
      <c r="B61" s="279" t="s">
        <v>11</v>
      </c>
      <c r="C61" s="282">
        <v>1</v>
      </c>
      <c r="D61" s="282">
        <v>1</v>
      </c>
      <c r="E61" s="279">
        <v>2600</v>
      </c>
      <c r="F61" s="282">
        <f t="shared" si="0"/>
        <v>2600</v>
      </c>
      <c r="G61" s="282">
        <f t="shared" si="1"/>
        <v>1609.52380952381</v>
      </c>
    </row>
    <row r="62" spans="1:7">
      <c r="A62" s="129">
        <v>59</v>
      </c>
      <c r="B62" s="279" t="s">
        <v>138</v>
      </c>
      <c r="C62" s="282">
        <v>1</v>
      </c>
      <c r="D62" s="282">
        <v>1</v>
      </c>
      <c r="E62" s="279">
        <v>2600</v>
      </c>
      <c r="F62" s="282">
        <f t="shared" si="0"/>
        <v>2600</v>
      </c>
      <c r="G62" s="282">
        <f t="shared" si="1"/>
        <v>1609.52380952381</v>
      </c>
    </row>
    <row r="63" spans="1:7">
      <c r="A63" s="129">
        <v>60</v>
      </c>
      <c r="B63" s="279" t="s">
        <v>114</v>
      </c>
      <c r="C63" s="282">
        <v>0.5</v>
      </c>
      <c r="D63" s="282">
        <v>0.5</v>
      </c>
      <c r="E63" s="279">
        <v>2600</v>
      </c>
      <c r="F63" s="282">
        <f t="shared" si="0"/>
        <v>1300</v>
      </c>
      <c r="G63" s="282">
        <f t="shared" si="1"/>
        <v>804.761904761905</v>
      </c>
    </row>
    <row r="64" spans="1:7">
      <c r="A64" s="129">
        <v>61</v>
      </c>
      <c r="B64" s="279" t="s">
        <v>24</v>
      </c>
      <c r="C64" s="282">
        <v>0.857142857142857</v>
      </c>
      <c r="D64" s="282">
        <v>0.857142857142857</v>
      </c>
      <c r="E64" s="279">
        <v>2600</v>
      </c>
      <c r="F64" s="282">
        <f t="shared" si="0"/>
        <v>2228.57142857143</v>
      </c>
      <c r="G64" s="282">
        <f t="shared" si="1"/>
        <v>1379.59183673469</v>
      </c>
    </row>
    <row r="65" spans="1:7">
      <c r="A65" s="129">
        <v>62</v>
      </c>
      <c r="B65" s="279" t="s">
        <v>27</v>
      </c>
      <c r="C65" s="282">
        <v>0.642857142857143</v>
      </c>
      <c r="D65" s="282">
        <v>0.642857142857143</v>
      </c>
      <c r="E65" s="279">
        <v>2600</v>
      </c>
      <c r="F65" s="282">
        <f t="shared" si="0"/>
        <v>1671.42857142857</v>
      </c>
      <c r="G65" s="282">
        <f t="shared" si="1"/>
        <v>1034.69387755102</v>
      </c>
    </row>
    <row r="66" spans="1:7">
      <c r="A66" s="129">
        <v>63</v>
      </c>
      <c r="B66" s="279" t="s">
        <v>26</v>
      </c>
      <c r="C66" s="282">
        <v>0.857142857142857</v>
      </c>
      <c r="D66" s="282">
        <v>0.857142857142857</v>
      </c>
      <c r="E66" s="279">
        <v>2600</v>
      </c>
      <c r="F66" s="282">
        <f t="shared" si="0"/>
        <v>2228.57142857143</v>
      </c>
      <c r="G66" s="282">
        <f t="shared" si="1"/>
        <v>1379.59183673469</v>
      </c>
    </row>
    <row r="67" spans="1:7">
      <c r="A67" s="129">
        <v>64</v>
      </c>
      <c r="B67" s="279" t="s">
        <v>7</v>
      </c>
      <c r="C67" s="282">
        <v>0.5</v>
      </c>
      <c r="D67" s="282">
        <v>0.5</v>
      </c>
      <c r="E67" s="279">
        <v>2600</v>
      </c>
      <c r="F67" s="282">
        <f t="shared" si="0"/>
        <v>1300</v>
      </c>
      <c r="G67" s="282">
        <f t="shared" si="1"/>
        <v>804.761904761905</v>
      </c>
    </row>
    <row r="68" spans="1:7">
      <c r="A68" s="129">
        <v>65</v>
      </c>
      <c r="B68" s="279" t="s">
        <v>14</v>
      </c>
      <c r="C68" s="282">
        <v>0.678571428571429</v>
      </c>
      <c r="D68" s="282">
        <v>0.678571428571429</v>
      </c>
      <c r="E68" s="279">
        <v>2600</v>
      </c>
      <c r="F68" s="282">
        <f t="shared" ref="F68:F99" si="2">D68*E68</f>
        <v>1764.28571428572</v>
      </c>
      <c r="G68" s="282">
        <f t="shared" ref="G68:G99" si="3">F68/21*13</f>
        <v>1092.1768707483</v>
      </c>
    </row>
    <row r="69" spans="1:7">
      <c r="A69" s="129">
        <v>66</v>
      </c>
      <c r="B69" s="279" t="s">
        <v>23</v>
      </c>
      <c r="C69" s="282">
        <v>0.654761904761905</v>
      </c>
      <c r="D69" s="282">
        <v>0.654761904761905</v>
      </c>
      <c r="E69" s="279">
        <v>2600</v>
      </c>
      <c r="F69" s="282">
        <f t="shared" si="2"/>
        <v>1702.38095238095</v>
      </c>
      <c r="G69" s="282">
        <f t="shared" si="3"/>
        <v>1053.85487528345</v>
      </c>
    </row>
    <row r="70" spans="1:7">
      <c r="A70" s="129">
        <v>67</v>
      </c>
      <c r="B70" s="279" t="s">
        <v>29</v>
      </c>
      <c r="C70" s="282">
        <v>0.392857142857143</v>
      </c>
      <c r="D70" s="282">
        <v>0.392857142857143</v>
      </c>
      <c r="E70" s="279">
        <v>2600</v>
      </c>
      <c r="F70" s="282">
        <f t="shared" si="2"/>
        <v>1021.42857142857</v>
      </c>
      <c r="G70" s="282">
        <f t="shared" si="3"/>
        <v>632.312925170068</v>
      </c>
    </row>
    <row r="71" spans="1:7">
      <c r="A71" s="129">
        <v>68</v>
      </c>
      <c r="B71" s="279" t="s">
        <v>30</v>
      </c>
      <c r="C71" s="282">
        <v>0.5</v>
      </c>
      <c r="D71" s="282">
        <v>0.5</v>
      </c>
      <c r="E71" s="279">
        <v>2600</v>
      </c>
      <c r="F71" s="282">
        <f t="shared" si="2"/>
        <v>1300</v>
      </c>
      <c r="G71" s="282">
        <f t="shared" si="3"/>
        <v>804.761904761905</v>
      </c>
    </row>
    <row r="72" spans="1:7">
      <c r="A72" s="129">
        <v>69</v>
      </c>
      <c r="B72" s="279" t="s">
        <v>18</v>
      </c>
      <c r="C72" s="282">
        <v>0.642857142857143</v>
      </c>
      <c r="D72" s="282">
        <v>0.642857142857143</v>
      </c>
      <c r="E72" s="279">
        <v>2600</v>
      </c>
      <c r="F72" s="282">
        <f t="shared" si="2"/>
        <v>1671.42857142857</v>
      </c>
      <c r="G72" s="282">
        <f t="shared" si="3"/>
        <v>1034.69387755102</v>
      </c>
    </row>
    <row r="73" spans="1:7">
      <c r="A73" s="129">
        <v>70</v>
      </c>
      <c r="B73" s="279" t="s">
        <v>22</v>
      </c>
      <c r="C73" s="282">
        <v>0.642857142857143</v>
      </c>
      <c r="D73" s="282">
        <v>0.642857142857143</v>
      </c>
      <c r="E73" s="279">
        <v>2600</v>
      </c>
      <c r="F73" s="282">
        <f t="shared" si="2"/>
        <v>1671.42857142857</v>
      </c>
      <c r="G73" s="282">
        <f t="shared" si="3"/>
        <v>1034.69387755102</v>
      </c>
    </row>
    <row r="74" spans="1:7">
      <c r="A74" s="129">
        <v>71</v>
      </c>
      <c r="B74" s="279" t="s">
        <v>20</v>
      </c>
      <c r="C74" s="282">
        <v>0.642857142857143</v>
      </c>
      <c r="D74" s="282">
        <v>0.642857142857143</v>
      </c>
      <c r="E74" s="279">
        <v>2600</v>
      </c>
      <c r="F74" s="282">
        <f t="shared" si="2"/>
        <v>1671.42857142857</v>
      </c>
      <c r="G74" s="282">
        <f t="shared" si="3"/>
        <v>1034.69387755102</v>
      </c>
    </row>
    <row r="75" spans="1:7">
      <c r="A75" s="129">
        <v>72</v>
      </c>
      <c r="B75" s="279" t="s">
        <v>73</v>
      </c>
      <c r="C75" s="282">
        <v>0.571428571428571</v>
      </c>
      <c r="D75" s="282">
        <v>0.571428571428571</v>
      </c>
      <c r="E75" s="279">
        <v>2600</v>
      </c>
      <c r="F75" s="282">
        <f t="shared" si="2"/>
        <v>1485.71428571428</v>
      </c>
      <c r="G75" s="282">
        <f t="shared" si="3"/>
        <v>919.727891156462</v>
      </c>
    </row>
    <row r="76" spans="1:7">
      <c r="A76" s="129">
        <v>73</v>
      </c>
      <c r="B76" s="279" t="s">
        <v>140</v>
      </c>
      <c r="C76" s="282">
        <v>0.285714285714286</v>
      </c>
      <c r="D76" s="282">
        <v>0.285714285714286</v>
      </c>
      <c r="E76" s="279">
        <v>2600</v>
      </c>
      <c r="F76" s="282">
        <f t="shared" si="2"/>
        <v>742.857142857144</v>
      </c>
      <c r="G76" s="282">
        <f t="shared" si="3"/>
        <v>459.863945578232</v>
      </c>
    </row>
    <row r="77" spans="1:7">
      <c r="A77" s="129">
        <v>74</v>
      </c>
      <c r="B77" s="279" t="s">
        <v>37</v>
      </c>
      <c r="C77" s="282">
        <v>0.428571428571429</v>
      </c>
      <c r="D77" s="282">
        <v>0.428571428571429</v>
      </c>
      <c r="E77" s="279">
        <v>2600</v>
      </c>
      <c r="F77" s="282">
        <f t="shared" si="2"/>
        <v>1114.28571428572</v>
      </c>
      <c r="G77" s="282">
        <f t="shared" si="3"/>
        <v>689.795918367348</v>
      </c>
    </row>
    <row r="78" spans="1:7">
      <c r="A78" s="129">
        <v>75</v>
      </c>
      <c r="B78" s="279" t="s">
        <v>28</v>
      </c>
      <c r="C78" s="282">
        <v>0.619047619047619</v>
      </c>
      <c r="D78" s="282">
        <v>0.619047619047619</v>
      </c>
      <c r="E78" s="279">
        <v>2600</v>
      </c>
      <c r="F78" s="282">
        <f t="shared" si="2"/>
        <v>1609.52380952381</v>
      </c>
      <c r="G78" s="282">
        <f t="shared" si="3"/>
        <v>996.371882086168</v>
      </c>
    </row>
    <row r="79" spans="1:7">
      <c r="A79" s="129">
        <v>76</v>
      </c>
      <c r="B79" s="279" t="s">
        <v>31</v>
      </c>
      <c r="C79" s="282">
        <v>0.80952380952381</v>
      </c>
      <c r="D79" s="282">
        <v>0.80952380952381</v>
      </c>
      <c r="E79" s="279">
        <v>2600</v>
      </c>
      <c r="F79" s="282">
        <f t="shared" si="2"/>
        <v>2104.76190476191</v>
      </c>
      <c r="G79" s="282">
        <f t="shared" si="3"/>
        <v>1302.94784580499</v>
      </c>
    </row>
    <row r="80" spans="1:7">
      <c r="A80" s="129">
        <v>77</v>
      </c>
      <c r="B80" s="279" t="s">
        <v>34</v>
      </c>
      <c r="C80" s="282">
        <v>0.833333333333333</v>
      </c>
      <c r="D80" s="282">
        <v>0.833333333333333</v>
      </c>
      <c r="E80" s="279">
        <v>2600</v>
      </c>
      <c r="F80" s="282">
        <f t="shared" si="2"/>
        <v>2166.66666666667</v>
      </c>
      <c r="G80" s="282">
        <f t="shared" si="3"/>
        <v>1341.26984126984</v>
      </c>
    </row>
    <row r="81" spans="1:7">
      <c r="A81" s="129">
        <v>78</v>
      </c>
      <c r="B81" s="279" t="s">
        <v>32</v>
      </c>
      <c r="C81" s="282">
        <v>0.80952380952381</v>
      </c>
      <c r="D81" s="282">
        <v>0.80952380952381</v>
      </c>
      <c r="E81" s="279">
        <v>2600</v>
      </c>
      <c r="F81" s="282">
        <f t="shared" si="2"/>
        <v>2104.76190476191</v>
      </c>
      <c r="G81" s="282">
        <f t="shared" si="3"/>
        <v>1302.94784580499</v>
      </c>
    </row>
    <row r="82" spans="1:7">
      <c r="A82" s="129">
        <v>79</v>
      </c>
      <c r="B82" s="279" t="s">
        <v>33</v>
      </c>
      <c r="C82" s="282">
        <v>0.404761904761905</v>
      </c>
      <c r="D82" s="282">
        <v>0.404761904761905</v>
      </c>
      <c r="E82" s="279">
        <v>2600</v>
      </c>
      <c r="F82" s="282">
        <f t="shared" si="2"/>
        <v>1052.38095238095</v>
      </c>
      <c r="G82" s="282">
        <f t="shared" si="3"/>
        <v>651.473922902495</v>
      </c>
    </row>
    <row r="83" spans="1:7">
      <c r="A83" s="129">
        <v>80</v>
      </c>
      <c r="B83" s="279" t="s">
        <v>112</v>
      </c>
      <c r="C83" s="282">
        <v>0.571428571428571</v>
      </c>
      <c r="D83" s="282">
        <v>0.571428571428571</v>
      </c>
      <c r="E83" s="279">
        <v>2600</v>
      </c>
      <c r="F83" s="282">
        <f t="shared" si="2"/>
        <v>1485.71428571428</v>
      </c>
      <c r="G83" s="282">
        <f t="shared" si="3"/>
        <v>919.727891156462</v>
      </c>
    </row>
    <row r="84" spans="1:7">
      <c r="A84" s="129">
        <v>81</v>
      </c>
      <c r="B84" s="279" t="s">
        <v>93</v>
      </c>
      <c r="C84" s="282">
        <v>0.571428571428571</v>
      </c>
      <c r="D84" s="282">
        <v>0.571428571428571</v>
      </c>
      <c r="E84" s="279">
        <v>2600</v>
      </c>
      <c r="F84" s="282">
        <f t="shared" si="2"/>
        <v>1485.71428571428</v>
      </c>
      <c r="G84" s="282">
        <f t="shared" si="3"/>
        <v>919.727891156462</v>
      </c>
    </row>
    <row r="85" spans="1:7">
      <c r="A85" s="129">
        <v>82</v>
      </c>
      <c r="B85" s="279" t="s">
        <v>21</v>
      </c>
      <c r="C85" s="282">
        <v>0.857142857142857</v>
      </c>
      <c r="D85" s="282">
        <v>0.857142857142857</v>
      </c>
      <c r="E85" s="279">
        <v>2600</v>
      </c>
      <c r="F85" s="282">
        <f t="shared" si="2"/>
        <v>2228.57142857143</v>
      </c>
      <c r="G85" s="282">
        <f t="shared" si="3"/>
        <v>1379.59183673469</v>
      </c>
    </row>
    <row r="86" spans="1:7">
      <c r="A86" s="129">
        <v>83</v>
      </c>
      <c r="B86" s="279" t="s">
        <v>131</v>
      </c>
      <c r="C86" s="282">
        <v>0.928571428571429</v>
      </c>
      <c r="D86" s="282">
        <v>0.928571428571429</v>
      </c>
      <c r="E86" s="279">
        <v>2600</v>
      </c>
      <c r="F86" s="282">
        <f t="shared" si="2"/>
        <v>2414.28571428572</v>
      </c>
      <c r="G86" s="282">
        <f t="shared" si="3"/>
        <v>1494.55782312925</v>
      </c>
    </row>
    <row r="87" spans="1:7">
      <c r="A87" s="129">
        <v>84</v>
      </c>
      <c r="B87" s="279" t="s">
        <v>58</v>
      </c>
      <c r="C87" s="282">
        <v>0.928571428571429</v>
      </c>
      <c r="D87" s="282">
        <v>0.928571428571429</v>
      </c>
      <c r="E87" s="279">
        <v>2600</v>
      </c>
      <c r="F87" s="282">
        <f t="shared" si="2"/>
        <v>2414.28571428572</v>
      </c>
      <c r="G87" s="282">
        <f t="shared" si="3"/>
        <v>1494.55782312925</v>
      </c>
    </row>
    <row r="88" spans="1:7">
      <c r="A88" s="129">
        <v>85</v>
      </c>
      <c r="B88" s="279" t="s">
        <v>15</v>
      </c>
      <c r="C88" s="282">
        <v>1.14285714285714</v>
      </c>
      <c r="D88" s="282">
        <v>1</v>
      </c>
      <c r="E88" s="279">
        <v>2600</v>
      </c>
      <c r="F88" s="282">
        <f t="shared" si="2"/>
        <v>2600</v>
      </c>
      <c r="G88" s="282">
        <f t="shared" si="3"/>
        <v>1609.52380952381</v>
      </c>
    </row>
    <row r="89" spans="1:7">
      <c r="A89" s="129">
        <v>86</v>
      </c>
      <c r="B89" s="279" t="s">
        <v>139</v>
      </c>
      <c r="C89" s="282">
        <v>0.928571428571429</v>
      </c>
      <c r="D89" s="282">
        <v>0.928571428571429</v>
      </c>
      <c r="E89" s="279">
        <v>2600</v>
      </c>
      <c r="F89" s="282">
        <f t="shared" si="2"/>
        <v>2414.28571428572</v>
      </c>
      <c r="G89" s="282">
        <f t="shared" si="3"/>
        <v>1494.55782312925</v>
      </c>
    </row>
    <row r="90" spans="1:7">
      <c r="A90" s="129">
        <v>87</v>
      </c>
      <c r="B90" s="279" t="s">
        <v>100</v>
      </c>
      <c r="C90" s="282">
        <v>0.642857142857143</v>
      </c>
      <c r="D90" s="282">
        <v>0.642857142857143</v>
      </c>
      <c r="E90" s="279">
        <v>2600</v>
      </c>
      <c r="F90" s="282">
        <f t="shared" si="2"/>
        <v>1671.42857142857</v>
      </c>
      <c r="G90" s="282">
        <f t="shared" si="3"/>
        <v>1034.69387755102</v>
      </c>
    </row>
    <row r="91" spans="1:7">
      <c r="A91" s="129">
        <v>88</v>
      </c>
      <c r="B91" s="279" t="s">
        <v>117</v>
      </c>
      <c r="C91" s="282">
        <v>1.14285714285714</v>
      </c>
      <c r="D91" s="282">
        <v>1</v>
      </c>
      <c r="E91" s="279">
        <v>2600</v>
      </c>
      <c r="F91" s="282">
        <f t="shared" si="2"/>
        <v>2600</v>
      </c>
      <c r="G91" s="282">
        <f t="shared" si="3"/>
        <v>1609.52380952381</v>
      </c>
    </row>
    <row r="92" spans="1:7">
      <c r="A92" s="129">
        <v>89</v>
      </c>
      <c r="B92" s="279" t="s">
        <v>122</v>
      </c>
      <c r="C92" s="282">
        <v>0.857142857142857</v>
      </c>
      <c r="D92" s="282">
        <v>0.857142857142857</v>
      </c>
      <c r="E92" s="279">
        <v>2600</v>
      </c>
      <c r="F92" s="282">
        <f t="shared" si="2"/>
        <v>2228.57142857143</v>
      </c>
      <c r="G92" s="282">
        <f t="shared" si="3"/>
        <v>1379.59183673469</v>
      </c>
    </row>
    <row r="93" spans="1:7">
      <c r="A93" s="129">
        <v>90</v>
      </c>
      <c r="B93" s="279" t="s">
        <v>98</v>
      </c>
      <c r="C93" s="282">
        <v>0.928571428571429</v>
      </c>
      <c r="D93" s="282">
        <v>0.928571428571429</v>
      </c>
      <c r="E93" s="279">
        <v>2600</v>
      </c>
      <c r="F93" s="282">
        <f t="shared" si="2"/>
        <v>2414.28571428572</v>
      </c>
      <c r="G93" s="282">
        <f t="shared" si="3"/>
        <v>1494.55782312925</v>
      </c>
    </row>
    <row r="94" spans="1:7">
      <c r="A94" s="129">
        <v>91</v>
      </c>
      <c r="B94" s="279" t="s">
        <v>104</v>
      </c>
      <c r="C94" s="282">
        <v>0.928571428571429</v>
      </c>
      <c r="D94" s="282">
        <v>0.928571428571429</v>
      </c>
      <c r="E94" s="279">
        <v>2600</v>
      </c>
      <c r="F94" s="282">
        <f t="shared" si="2"/>
        <v>2414.28571428572</v>
      </c>
      <c r="G94" s="282">
        <f t="shared" si="3"/>
        <v>1494.55782312925</v>
      </c>
    </row>
    <row r="95" spans="1:7">
      <c r="A95" s="129">
        <v>92</v>
      </c>
      <c r="B95" s="279" t="s">
        <v>109</v>
      </c>
      <c r="C95" s="282">
        <v>0.857142857142857</v>
      </c>
      <c r="D95" s="282">
        <v>0.857142857142857</v>
      </c>
      <c r="E95" s="279">
        <v>2600</v>
      </c>
      <c r="F95" s="282">
        <f t="shared" si="2"/>
        <v>2228.57142857143</v>
      </c>
      <c r="G95" s="282">
        <f t="shared" si="3"/>
        <v>1379.59183673469</v>
      </c>
    </row>
    <row r="96" spans="1:7">
      <c r="A96" s="129">
        <v>93</v>
      </c>
      <c r="B96" s="279" t="s">
        <v>119</v>
      </c>
      <c r="C96" s="282">
        <v>1</v>
      </c>
      <c r="D96" s="282">
        <v>1</v>
      </c>
      <c r="E96" s="279">
        <v>2600</v>
      </c>
      <c r="F96" s="282">
        <f t="shared" si="2"/>
        <v>2600</v>
      </c>
      <c r="G96" s="282">
        <f t="shared" si="3"/>
        <v>1609.52380952381</v>
      </c>
    </row>
    <row r="97" spans="1:7">
      <c r="A97" s="129">
        <v>94</v>
      </c>
      <c r="B97" s="279" t="s">
        <v>36</v>
      </c>
      <c r="C97" s="282">
        <v>0.785714285714286</v>
      </c>
      <c r="D97" s="282">
        <v>0.785714285714286</v>
      </c>
      <c r="E97" s="279">
        <v>2600</v>
      </c>
      <c r="F97" s="282">
        <f t="shared" si="2"/>
        <v>2042.85714285714</v>
      </c>
      <c r="G97" s="282">
        <f t="shared" si="3"/>
        <v>1264.62585034014</v>
      </c>
    </row>
    <row r="98" spans="1:7">
      <c r="A98" s="129">
        <v>95</v>
      </c>
      <c r="B98" s="279" t="s">
        <v>106</v>
      </c>
      <c r="C98" s="282">
        <v>0.214285714285714</v>
      </c>
      <c r="D98" s="282">
        <v>0.214285714285714</v>
      </c>
      <c r="E98" s="279">
        <v>2600</v>
      </c>
      <c r="F98" s="282">
        <f t="shared" si="2"/>
        <v>557.142857142856</v>
      </c>
      <c r="G98" s="282">
        <f t="shared" si="3"/>
        <v>344.897959183673</v>
      </c>
    </row>
    <row r="99" spans="1:7">
      <c r="A99" s="129">
        <v>96</v>
      </c>
      <c r="B99" s="279" t="s">
        <v>136</v>
      </c>
      <c r="C99" s="282">
        <v>0.214285714285714</v>
      </c>
      <c r="D99" s="282">
        <v>0.214285714285714</v>
      </c>
      <c r="E99" s="279">
        <v>2600</v>
      </c>
      <c r="F99" s="282">
        <f t="shared" si="2"/>
        <v>557.142857142856</v>
      </c>
      <c r="G99" s="282">
        <f t="shared" si="3"/>
        <v>344.897959183673</v>
      </c>
    </row>
    <row r="100" spans="1:7">
      <c r="A100" s="1"/>
      <c r="G100">
        <f>SUM(G4:G99)</f>
        <v>116666.524943311</v>
      </c>
    </row>
    <row r="101" spans="4:7">
      <c r="D101" s="5">
        <f>G100</f>
        <v>116666.524943311</v>
      </c>
      <c r="E101" s="5"/>
      <c r="F101" s="5"/>
      <c r="G101" s="5"/>
    </row>
    <row r="102" ht="16.5" spans="2:7">
      <c r="B102" s="102" t="s">
        <v>168</v>
      </c>
      <c r="C102" s="102"/>
      <c r="D102" s="102"/>
      <c r="E102" s="102"/>
      <c r="F102" s="102"/>
      <c r="G102" s="102"/>
    </row>
  </sheetData>
  <mergeCells count="2">
    <mergeCell ref="D101:G101"/>
    <mergeCell ref="B102:G102"/>
  </mergeCells>
  <pageMargins left="0.75" right="0.75" top="1" bottom="1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38</vt:i4>
      </vt:variant>
    </vt:vector>
  </HeadingPairs>
  <TitlesOfParts>
    <vt:vector size="38" baseType="lpstr">
      <vt:lpstr>实验考查</vt:lpstr>
      <vt:lpstr>疫情线上教学补贴</vt:lpstr>
      <vt:lpstr>听力测试</vt:lpstr>
      <vt:lpstr>信息技术会考补贴</vt:lpstr>
      <vt:lpstr>上半年增加课时</vt:lpstr>
      <vt:lpstr>上半年考务补贴</vt:lpstr>
      <vt:lpstr>下半年代课补贴</vt:lpstr>
      <vt:lpstr>下半年考务补贴</vt:lpstr>
      <vt:lpstr>上半年课时绩效</vt:lpstr>
      <vt:lpstr>下半年课时绩效</vt:lpstr>
      <vt:lpstr>下半年过关课、展示课津贴</vt:lpstr>
      <vt:lpstr>上半年年级组长</vt:lpstr>
      <vt:lpstr>下半年年级组长</vt:lpstr>
      <vt:lpstr>新生入学报道津贴</vt:lpstr>
      <vt:lpstr>中考奖</vt:lpstr>
      <vt:lpstr>上半年教研备课组长补贴</vt:lpstr>
      <vt:lpstr>下半年教研备课组长补贴</vt:lpstr>
      <vt:lpstr>常规检查考核优秀</vt:lpstr>
      <vt:lpstr>分封卷、宣传补贴</vt:lpstr>
      <vt:lpstr>社团津贴</vt:lpstr>
      <vt:lpstr>下半年早中晚辅导</vt:lpstr>
      <vt:lpstr>上半年早中晚辅导</vt:lpstr>
      <vt:lpstr>巡监</vt:lpstr>
      <vt:lpstr>上半年期中奖</vt:lpstr>
      <vt:lpstr>下半年期中奖</vt:lpstr>
      <vt:lpstr>下半年期末奖</vt:lpstr>
      <vt:lpstr>公开课绩效</vt:lpstr>
      <vt:lpstr>上半年八九年级期初上课补贴</vt:lpstr>
      <vt:lpstr>加班补贴</vt:lpstr>
      <vt:lpstr>20届进步奖</vt:lpstr>
      <vt:lpstr>教科研</vt:lpstr>
      <vt:lpstr>20课改</vt:lpstr>
      <vt:lpstr>导师补贴</vt:lpstr>
      <vt:lpstr>总表</vt:lpstr>
      <vt:lpstr>黄其补造</vt:lpstr>
      <vt:lpstr>郑伟琴补造</vt:lpstr>
      <vt:lpstr>郭格秀补造</vt:lpstr>
      <vt:lpstr>徐叶琳补造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2021-01-20T07:47:00Z</dcterms:created>
  <dcterms:modified xsi:type="dcterms:W3CDTF">2021-09-30T01:49:33Z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KSOReadingLayout">
    <vt:bool>false</vt:bool>
  </property>
  <property fmtid="{D5CDD505-2E9C-101B-9397-08002B2CF9AE}" pid="4" name="ICV">
    <vt:lpwstr>C73E512C521B45E984EEDAF0B4613BD7</vt:lpwstr>
  </property>
</Properties>
</file>