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60"/>
  </bookViews>
  <sheets>
    <sheet name="标准" sheetId="1" r:id="rId1"/>
    <sheet name="初一男" sheetId="14" r:id="rId2"/>
    <sheet name="初一女" sheetId="15" r:id="rId3"/>
    <sheet name="初二男" sheetId="16" r:id="rId4"/>
    <sheet name="初二女" sheetId="17" r:id="rId5"/>
    <sheet name="初三男" sheetId="18" r:id="rId6"/>
    <sheet name="初三女" sheetId="19" r:id="rId7"/>
    <sheet name="初中成绩汇总" sheetId="26" r:id="rId8"/>
  </sheets>
  <calcPr calcId="125725"/>
</workbook>
</file>

<file path=xl/calcChain.xml><?xml version="1.0" encoding="utf-8"?>
<calcChain xmlns="http://schemas.openxmlformats.org/spreadsheetml/2006/main">
  <c r="I11" i="26"/>
  <c r="H11"/>
  <c r="G11"/>
  <c r="F11"/>
  <c r="E11"/>
  <c r="H8"/>
  <c r="H9"/>
  <c r="F8"/>
  <c r="G8"/>
  <c r="F9"/>
  <c r="G9"/>
  <c r="E9"/>
  <c r="E8"/>
  <c r="F6"/>
  <c r="G6"/>
  <c r="H6"/>
  <c r="E6"/>
  <c r="F5"/>
  <c r="G5"/>
  <c r="H5"/>
  <c r="E5"/>
  <c r="I4"/>
  <c r="I3"/>
  <c r="F3"/>
  <c r="G3"/>
  <c r="H3"/>
  <c r="E3"/>
  <c r="I2"/>
  <c r="F2"/>
  <c r="G2"/>
  <c r="H2"/>
  <c r="E2"/>
  <c r="R4" i="19" l="1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S5" s="1"/>
  <c r="T5" s="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S133" s="1"/>
  <c r="T133" s="1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S37" s="1"/>
  <c r="T37" s="1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S69" s="1"/>
  <c r="T69" s="1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S101" s="1"/>
  <c r="T101" s="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S13" s="1"/>
  <c r="T13" s="1"/>
  <c r="H14"/>
  <c r="H15"/>
  <c r="H16"/>
  <c r="H17"/>
  <c r="H18"/>
  <c r="H19"/>
  <c r="H20"/>
  <c r="H21"/>
  <c r="S21" s="1"/>
  <c r="T21" s="1"/>
  <c r="H22"/>
  <c r="H23"/>
  <c r="H24"/>
  <c r="H25"/>
  <c r="H26"/>
  <c r="H27"/>
  <c r="H28"/>
  <c r="H29"/>
  <c r="S29" s="1"/>
  <c r="T29" s="1"/>
  <c r="H30"/>
  <c r="H31"/>
  <c r="H32"/>
  <c r="H33"/>
  <c r="H34"/>
  <c r="H35"/>
  <c r="H36"/>
  <c r="H37"/>
  <c r="H38"/>
  <c r="H39"/>
  <c r="H40"/>
  <c r="H41"/>
  <c r="H42"/>
  <c r="H43"/>
  <c r="H44"/>
  <c r="H45"/>
  <c r="S45" s="1"/>
  <c r="T45" s="1"/>
  <c r="H46"/>
  <c r="H47"/>
  <c r="H48"/>
  <c r="H49"/>
  <c r="H50"/>
  <c r="H51"/>
  <c r="H52"/>
  <c r="H53"/>
  <c r="S53" s="1"/>
  <c r="T53" s="1"/>
  <c r="H54"/>
  <c r="H55"/>
  <c r="H56"/>
  <c r="H57"/>
  <c r="H58"/>
  <c r="H59"/>
  <c r="H60"/>
  <c r="H61"/>
  <c r="S61" s="1"/>
  <c r="T61" s="1"/>
  <c r="H62"/>
  <c r="H63"/>
  <c r="H64"/>
  <c r="H65"/>
  <c r="H66"/>
  <c r="H67"/>
  <c r="H68"/>
  <c r="H69"/>
  <c r="H70"/>
  <c r="H71"/>
  <c r="H72"/>
  <c r="H73"/>
  <c r="H74"/>
  <c r="H75"/>
  <c r="H76"/>
  <c r="H77"/>
  <c r="S77" s="1"/>
  <c r="T77" s="1"/>
  <c r="H78"/>
  <c r="H79"/>
  <c r="H80"/>
  <c r="H81"/>
  <c r="H82"/>
  <c r="H83"/>
  <c r="H84"/>
  <c r="H85"/>
  <c r="S85" s="1"/>
  <c r="T85" s="1"/>
  <c r="H86"/>
  <c r="H87"/>
  <c r="H88"/>
  <c r="H89"/>
  <c r="H90"/>
  <c r="H91"/>
  <c r="H92"/>
  <c r="H93"/>
  <c r="S93" s="1"/>
  <c r="T93" s="1"/>
  <c r="H94"/>
  <c r="H95"/>
  <c r="H96"/>
  <c r="H97"/>
  <c r="H98"/>
  <c r="H99"/>
  <c r="H100"/>
  <c r="H101"/>
  <c r="H102"/>
  <c r="H103"/>
  <c r="H104"/>
  <c r="H105"/>
  <c r="H106"/>
  <c r="H107"/>
  <c r="H108"/>
  <c r="H109"/>
  <c r="S109" s="1"/>
  <c r="T109" s="1"/>
  <c r="H110"/>
  <c r="H111"/>
  <c r="H112"/>
  <c r="H113"/>
  <c r="H114"/>
  <c r="H115"/>
  <c r="H116"/>
  <c r="H117"/>
  <c r="S117" s="1"/>
  <c r="T117" s="1"/>
  <c r="H118"/>
  <c r="H119"/>
  <c r="H120"/>
  <c r="H121"/>
  <c r="H122"/>
  <c r="H123"/>
  <c r="H124"/>
  <c r="H125"/>
  <c r="S125" s="1"/>
  <c r="T125" s="1"/>
  <c r="H126"/>
  <c r="H127"/>
  <c r="H128"/>
  <c r="H129"/>
  <c r="H130"/>
  <c r="H131"/>
  <c r="H132"/>
  <c r="H133"/>
  <c r="H134"/>
  <c r="H135"/>
  <c r="H136"/>
  <c r="H137"/>
  <c r="H138"/>
  <c r="H139"/>
  <c r="H140"/>
  <c r="H141"/>
  <c r="S141" s="1"/>
  <c r="T141" s="1"/>
  <c r="H142"/>
  <c r="H143"/>
  <c r="H144"/>
  <c r="H145"/>
  <c r="H146"/>
  <c r="H147"/>
  <c r="H148"/>
  <c r="H149"/>
  <c r="S149" s="1"/>
  <c r="T149" s="1"/>
  <c r="H150"/>
  <c r="H3"/>
  <c r="F4"/>
  <c r="F5"/>
  <c r="F6"/>
  <c r="F7"/>
  <c r="F8"/>
  <c r="F9"/>
  <c r="F10"/>
  <c r="F11"/>
  <c r="F12"/>
  <c r="F13"/>
  <c r="F14"/>
  <c r="F15"/>
  <c r="F16"/>
  <c r="F17"/>
  <c r="S17" s="1"/>
  <c r="T17" s="1"/>
  <c r="F18"/>
  <c r="F19"/>
  <c r="F20"/>
  <c r="F21"/>
  <c r="F22"/>
  <c r="F23"/>
  <c r="F24"/>
  <c r="F25"/>
  <c r="S25" s="1"/>
  <c r="T25" s="1"/>
  <c r="F26"/>
  <c r="F27"/>
  <c r="F28"/>
  <c r="F29"/>
  <c r="F30"/>
  <c r="F31"/>
  <c r="F32"/>
  <c r="F33"/>
  <c r="S33" s="1"/>
  <c r="T33" s="1"/>
  <c r="F34"/>
  <c r="F35"/>
  <c r="F36"/>
  <c r="F37"/>
  <c r="F38"/>
  <c r="F39"/>
  <c r="F40"/>
  <c r="F41"/>
  <c r="S41" s="1"/>
  <c r="T41" s="1"/>
  <c r="F42"/>
  <c r="F43"/>
  <c r="F44"/>
  <c r="F45"/>
  <c r="F46"/>
  <c r="F47"/>
  <c r="F48"/>
  <c r="F49"/>
  <c r="S49" s="1"/>
  <c r="T49" s="1"/>
  <c r="F50"/>
  <c r="F51"/>
  <c r="F52"/>
  <c r="F53"/>
  <c r="F54"/>
  <c r="F55"/>
  <c r="F56"/>
  <c r="F57"/>
  <c r="S57" s="1"/>
  <c r="T57" s="1"/>
  <c r="F58"/>
  <c r="F59"/>
  <c r="F60"/>
  <c r="F61"/>
  <c r="F62"/>
  <c r="F63"/>
  <c r="F64"/>
  <c r="F65"/>
  <c r="S65" s="1"/>
  <c r="T65" s="1"/>
  <c r="F66"/>
  <c r="F67"/>
  <c r="F68"/>
  <c r="F69"/>
  <c r="F70"/>
  <c r="F71"/>
  <c r="F72"/>
  <c r="F73"/>
  <c r="S73" s="1"/>
  <c r="T73" s="1"/>
  <c r="F74"/>
  <c r="F75"/>
  <c r="F76"/>
  <c r="F77"/>
  <c r="F78"/>
  <c r="F79"/>
  <c r="F80"/>
  <c r="F81"/>
  <c r="S81" s="1"/>
  <c r="T81" s="1"/>
  <c r="F82"/>
  <c r="F83"/>
  <c r="F84"/>
  <c r="F85"/>
  <c r="F86"/>
  <c r="F87"/>
  <c r="F88"/>
  <c r="F89"/>
  <c r="S89" s="1"/>
  <c r="T89" s="1"/>
  <c r="F90"/>
  <c r="F91"/>
  <c r="F92"/>
  <c r="F93"/>
  <c r="F94"/>
  <c r="F95"/>
  <c r="F96"/>
  <c r="F97"/>
  <c r="S97" s="1"/>
  <c r="T97" s="1"/>
  <c r="F98"/>
  <c r="F99"/>
  <c r="F100"/>
  <c r="F101"/>
  <c r="F102"/>
  <c r="F103"/>
  <c r="F104"/>
  <c r="F105"/>
  <c r="S105" s="1"/>
  <c r="T105" s="1"/>
  <c r="F106"/>
  <c r="F107"/>
  <c r="F108"/>
  <c r="F109"/>
  <c r="F110"/>
  <c r="F111"/>
  <c r="F112"/>
  <c r="F113"/>
  <c r="S113" s="1"/>
  <c r="T113" s="1"/>
  <c r="F114"/>
  <c r="F115"/>
  <c r="F116"/>
  <c r="F117"/>
  <c r="F118"/>
  <c r="F119"/>
  <c r="F120"/>
  <c r="F121"/>
  <c r="S121" s="1"/>
  <c r="T121" s="1"/>
  <c r="F122"/>
  <c r="F123"/>
  <c r="F124"/>
  <c r="F125"/>
  <c r="F126"/>
  <c r="F127"/>
  <c r="F128"/>
  <c r="F129"/>
  <c r="S129" s="1"/>
  <c r="T129" s="1"/>
  <c r="F130"/>
  <c r="F131"/>
  <c r="F132"/>
  <c r="F133"/>
  <c r="F134"/>
  <c r="F135"/>
  <c r="F136"/>
  <c r="F137"/>
  <c r="S137" s="1"/>
  <c r="T137" s="1"/>
  <c r="F138"/>
  <c r="F139"/>
  <c r="F140"/>
  <c r="F141"/>
  <c r="F142"/>
  <c r="F143"/>
  <c r="F144"/>
  <c r="F145"/>
  <c r="S145" s="1"/>
  <c r="T145" s="1"/>
  <c r="F146"/>
  <c r="F147"/>
  <c r="F148"/>
  <c r="F149"/>
  <c r="F150"/>
  <c r="F3"/>
  <c r="R4" i="18"/>
  <c r="R5"/>
  <c r="S5" s="1"/>
  <c r="T5" s="1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S69" s="1"/>
  <c r="T69" s="1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S133" s="1"/>
  <c r="T133" s="1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S29" s="1"/>
  <c r="T29" s="1"/>
  <c r="L30"/>
  <c r="L31"/>
  <c r="L32"/>
  <c r="L33"/>
  <c r="L34"/>
  <c r="L35"/>
  <c r="L36"/>
  <c r="L37"/>
  <c r="S37" s="1"/>
  <c r="T37" s="1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S61" s="1"/>
  <c r="T61" s="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S93" s="1"/>
  <c r="T93" s="1"/>
  <c r="L94"/>
  <c r="L95"/>
  <c r="L96"/>
  <c r="L97"/>
  <c r="L98"/>
  <c r="L99"/>
  <c r="L100"/>
  <c r="L101"/>
  <c r="S101" s="1"/>
  <c r="T101" s="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S125" s="1"/>
  <c r="T125" s="1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J10"/>
  <c r="J11"/>
  <c r="J12"/>
  <c r="J13"/>
  <c r="S13" s="1"/>
  <c r="T13" s="1"/>
  <c r="J14"/>
  <c r="J15"/>
  <c r="J16"/>
  <c r="J17"/>
  <c r="J18"/>
  <c r="J19"/>
  <c r="J20"/>
  <c r="J21"/>
  <c r="S21" s="1"/>
  <c r="T21" s="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S45" s="1"/>
  <c r="T45" s="1"/>
  <c r="J46"/>
  <c r="J47"/>
  <c r="J48"/>
  <c r="J49"/>
  <c r="J50"/>
  <c r="J51"/>
  <c r="J52"/>
  <c r="J53"/>
  <c r="S53" s="1"/>
  <c r="T53" s="1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S77" s="1"/>
  <c r="T77" s="1"/>
  <c r="J78"/>
  <c r="J79"/>
  <c r="J80"/>
  <c r="J81"/>
  <c r="J82"/>
  <c r="J83"/>
  <c r="J84"/>
  <c r="J85"/>
  <c r="S85" s="1"/>
  <c r="T85" s="1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S109" s="1"/>
  <c r="T109" s="1"/>
  <c r="J110"/>
  <c r="J111"/>
  <c r="J112"/>
  <c r="J113"/>
  <c r="J114"/>
  <c r="J115"/>
  <c r="J116"/>
  <c r="J117"/>
  <c r="S117" s="1"/>
  <c r="T117" s="1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S141" s="1"/>
  <c r="T141" s="1"/>
  <c r="J142"/>
  <c r="J143"/>
  <c r="J144"/>
  <c r="J145"/>
  <c r="J146"/>
  <c r="J147"/>
  <c r="J148"/>
  <c r="J149"/>
  <c r="S149" s="1"/>
  <c r="T149" s="1"/>
  <c r="J150"/>
  <c r="J3"/>
  <c r="H4"/>
  <c r="H5"/>
  <c r="H6"/>
  <c r="H7"/>
  <c r="H8"/>
  <c r="H9"/>
  <c r="S9" s="1"/>
  <c r="T9" s="1"/>
  <c r="H10"/>
  <c r="H11"/>
  <c r="H12"/>
  <c r="H13"/>
  <c r="H14"/>
  <c r="H15"/>
  <c r="H16"/>
  <c r="H17"/>
  <c r="S17" s="1"/>
  <c r="T17" s="1"/>
  <c r="H18"/>
  <c r="H19"/>
  <c r="H20"/>
  <c r="H21"/>
  <c r="H22"/>
  <c r="H23"/>
  <c r="H24"/>
  <c r="H25"/>
  <c r="S25" s="1"/>
  <c r="T25" s="1"/>
  <c r="H26"/>
  <c r="H27"/>
  <c r="H28"/>
  <c r="H29"/>
  <c r="H30"/>
  <c r="H31"/>
  <c r="H32"/>
  <c r="H33"/>
  <c r="S33" s="1"/>
  <c r="T33" s="1"/>
  <c r="H34"/>
  <c r="H35"/>
  <c r="H36"/>
  <c r="H37"/>
  <c r="H38"/>
  <c r="H39"/>
  <c r="H40"/>
  <c r="H41"/>
  <c r="S41" s="1"/>
  <c r="T41" s="1"/>
  <c r="H42"/>
  <c r="H43"/>
  <c r="H44"/>
  <c r="H45"/>
  <c r="H46"/>
  <c r="H47"/>
  <c r="H48"/>
  <c r="H49"/>
  <c r="S49" s="1"/>
  <c r="T49" s="1"/>
  <c r="H50"/>
  <c r="H51"/>
  <c r="H52"/>
  <c r="H53"/>
  <c r="H54"/>
  <c r="H55"/>
  <c r="H56"/>
  <c r="H57"/>
  <c r="S57" s="1"/>
  <c r="T57" s="1"/>
  <c r="H58"/>
  <c r="H59"/>
  <c r="H60"/>
  <c r="H61"/>
  <c r="H62"/>
  <c r="H63"/>
  <c r="H64"/>
  <c r="H65"/>
  <c r="S65" s="1"/>
  <c r="T65" s="1"/>
  <c r="H66"/>
  <c r="H67"/>
  <c r="H68"/>
  <c r="H69"/>
  <c r="H70"/>
  <c r="H71"/>
  <c r="H72"/>
  <c r="H73"/>
  <c r="S73" s="1"/>
  <c r="T73" s="1"/>
  <c r="H74"/>
  <c r="H75"/>
  <c r="H76"/>
  <c r="H77"/>
  <c r="H78"/>
  <c r="H79"/>
  <c r="H80"/>
  <c r="H81"/>
  <c r="S81" s="1"/>
  <c r="T81" s="1"/>
  <c r="H82"/>
  <c r="H83"/>
  <c r="H84"/>
  <c r="H85"/>
  <c r="H86"/>
  <c r="H87"/>
  <c r="H88"/>
  <c r="H89"/>
  <c r="S89" s="1"/>
  <c r="T89" s="1"/>
  <c r="H90"/>
  <c r="H91"/>
  <c r="H92"/>
  <c r="H93"/>
  <c r="H94"/>
  <c r="H95"/>
  <c r="H96"/>
  <c r="H97"/>
  <c r="S97" s="1"/>
  <c r="T97" s="1"/>
  <c r="H98"/>
  <c r="H99"/>
  <c r="H100"/>
  <c r="H101"/>
  <c r="H102"/>
  <c r="H103"/>
  <c r="H104"/>
  <c r="H105"/>
  <c r="S105" s="1"/>
  <c r="T105" s="1"/>
  <c r="H106"/>
  <c r="H107"/>
  <c r="H108"/>
  <c r="H109"/>
  <c r="H110"/>
  <c r="H111"/>
  <c r="H112"/>
  <c r="H113"/>
  <c r="S113" s="1"/>
  <c r="T113" s="1"/>
  <c r="H114"/>
  <c r="H115"/>
  <c r="H116"/>
  <c r="H117"/>
  <c r="H118"/>
  <c r="H119"/>
  <c r="H120"/>
  <c r="H121"/>
  <c r="S121" s="1"/>
  <c r="T121" s="1"/>
  <c r="H122"/>
  <c r="H123"/>
  <c r="H124"/>
  <c r="H125"/>
  <c r="H126"/>
  <c r="H127"/>
  <c r="H128"/>
  <c r="H129"/>
  <c r="S129" s="1"/>
  <c r="T129" s="1"/>
  <c r="H130"/>
  <c r="H131"/>
  <c r="H132"/>
  <c r="H133"/>
  <c r="H134"/>
  <c r="H135"/>
  <c r="H136"/>
  <c r="H137"/>
  <c r="S137" s="1"/>
  <c r="T137" s="1"/>
  <c r="H138"/>
  <c r="H139"/>
  <c r="H140"/>
  <c r="H141"/>
  <c r="H142"/>
  <c r="H143"/>
  <c r="H144"/>
  <c r="H145"/>
  <c r="S145" s="1"/>
  <c r="T145" s="1"/>
  <c r="H146"/>
  <c r="H147"/>
  <c r="H148"/>
  <c r="H149"/>
  <c r="H150"/>
  <c r="H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3"/>
  <c r="E150" i="19"/>
  <c r="E149"/>
  <c r="E148"/>
  <c r="S147"/>
  <c r="T147" s="1"/>
  <c r="E147"/>
  <c r="E146"/>
  <c r="E145"/>
  <c r="E144"/>
  <c r="S143"/>
  <c r="T143" s="1"/>
  <c r="E143"/>
  <c r="E142"/>
  <c r="E141"/>
  <c r="E140"/>
  <c r="S139"/>
  <c r="T139" s="1"/>
  <c r="E139"/>
  <c r="E138"/>
  <c r="E137"/>
  <c r="E136"/>
  <c r="S136" s="1"/>
  <c r="T136" s="1"/>
  <c r="S135"/>
  <c r="T135" s="1"/>
  <c r="E135"/>
  <c r="E134"/>
  <c r="E133"/>
  <c r="E132"/>
  <c r="S131"/>
  <c r="T131" s="1"/>
  <c r="E131"/>
  <c r="E130"/>
  <c r="E129"/>
  <c r="E128"/>
  <c r="S127"/>
  <c r="T127" s="1"/>
  <c r="E127"/>
  <c r="E126"/>
  <c r="E125"/>
  <c r="E124"/>
  <c r="S123"/>
  <c r="T123" s="1"/>
  <c r="E123"/>
  <c r="E122"/>
  <c r="E121"/>
  <c r="E120"/>
  <c r="S120" s="1"/>
  <c r="T120" s="1"/>
  <c r="S119"/>
  <c r="T119" s="1"/>
  <c r="E119"/>
  <c r="E118"/>
  <c r="E117"/>
  <c r="E116"/>
  <c r="S115"/>
  <c r="T115" s="1"/>
  <c r="E115"/>
  <c r="E114"/>
  <c r="E113"/>
  <c r="E112"/>
  <c r="S111"/>
  <c r="T111" s="1"/>
  <c r="E111"/>
  <c r="E110"/>
  <c r="E109"/>
  <c r="E108"/>
  <c r="S107"/>
  <c r="T107" s="1"/>
  <c r="E107"/>
  <c r="E106"/>
  <c r="E105"/>
  <c r="E104"/>
  <c r="S104" s="1"/>
  <c r="T104" s="1"/>
  <c r="S103"/>
  <c r="T103" s="1"/>
  <c r="E103"/>
  <c r="E102"/>
  <c r="E101"/>
  <c r="E100"/>
  <c r="S99"/>
  <c r="T99" s="1"/>
  <c r="E99"/>
  <c r="E98"/>
  <c r="E97"/>
  <c r="E96"/>
  <c r="S95"/>
  <c r="T95" s="1"/>
  <c r="E95"/>
  <c r="E94"/>
  <c r="E93"/>
  <c r="E92"/>
  <c r="S91"/>
  <c r="T91" s="1"/>
  <c r="E91"/>
  <c r="E90"/>
  <c r="E89"/>
  <c r="E88"/>
  <c r="S88" s="1"/>
  <c r="T88" s="1"/>
  <c r="S87"/>
  <c r="T87" s="1"/>
  <c r="E87"/>
  <c r="E86"/>
  <c r="E85"/>
  <c r="E84"/>
  <c r="S83"/>
  <c r="T83" s="1"/>
  <c r="E83"/>
  <c r="E82"/>
  <c r="E81"/>
  <c r="E80"/>
  <c r="S79"/>
  <c r="T79" s="1"/>
  <c r="E79"/>
  <c r="E78"/>
  <c r="E77"/>
  <c r="E76"/>
  <c r="S75"/>
  <c r="T75" s="1"/>
  <c r="E75"/>
  <c r="E74"/>
  <c r="E73"/>
  <c r="E72"/>
  <c r="S72" s="1"/>
  <c r="T72" s="1"/>
  <c r="S71"/>
  <c r="T71" s="1"/>
  <c r="E71"/>
  <c r="E70"/>
  <c r="E69"/>
  <c r="E68"/>
  <c r="S67"/>
  <c r="T67" s="1"/>
  <c r="E67"/>
  <c r="E66"/>
  <c r="E65"/>
  <c r="E64"/>
  <c r="S63"/>
  <c r="T63" s="1"/>
  <c r="E63"/>
  <c r="E62"/>
  <c r="E61"/>
  <c r="E60"/>
  <c r="S59"/>
  <c r="T59" s="1"/>
  <c r="E59"/>
  <c r="E58"/>
  <c r="E57"/>
  <c r="E56"/>
  <c r="S55"/>
  <c r="T55" s="1"/>
  <c r="E55"/>
  <c r="E54"/>
  <c r="E53"/>
  <c r="E52"/>
  <c r="S51"/>
  <c r="T51" s="1"/>
  <c r="E51"/>
  <c r="E50"/>
  <c r="E49"/>
  <c r="E48"/>
  <c r="S47"/>
  <c r="T47" s="1"/>
  <c r="E47"/>
  <c r="E46"/>
  <c r="E45"/>
  <c r="E44"/>
  <c r="S43"/>
  <c r="T43" s="1"/>
  <c r="E43"/>
  <c r="E42"/>
  <c r="E41"/>
  <c r="E40"/>
  <c r="S40" s="1"/>
  <c r="T40" s="1"/>
  <c r="S39"/>
  <c r="T39" s="1"/>
  <c r="E39"/>
  <c r="E38"/>
  <c r="E37"/>
  <c r="E36"/>
  <c r="S35"/>
  <c r="T35" s="1"/>
  <c r="E35"/>
  <c r="E34"/>
  <c r="E33"/>
  <c r="E32"/>
  <c r="S31"/>
  <c r="T31" s="1"/>
  <c r="E31"/>
  <c r="E30"/>
  <c r="E29"/>
  <c r="E28"/>
  <c r="S27"/>
  <c r="T27" s="1"/>
  <c r="E27"/>
  <c r="E26"/>
  <c r="E25"/>
  <c r="E24"/>
  <c r="S24" s="1"/>
  <c r="T24" s="1"/>
  <c r="S23"/>
  <c r="T23" s="1"/>
  <c r="E23"/>
  <c r="E22"/>
  <c r="E21"/>
  <c r="E20"/>
  <c r="S19"/>
  <c r="T19" s="1"/>
  <c r="E19"/>
  <c r="E18"/>
  <c r="E17"/>
  <c r="E16"/>
  <c r="S15"/>
  <c r="T15" s="1"/>
  <c r="E15"/>
  <c r="E14"/>
  <c r="E13"/>
  <c r="E12"/>
  <c r="S11"/>
  <c r="T11" s="1"/>
  <c r="E11"/>
  <c r="E10"/>
  <c r="E9"/>
  <c r="E8"/>
  <c r="S8" s="1"/>
  <c r="T8" s="1"/>
  <c r="S7"/>
  <c r="T7" s="1"/>
  <c r="E7"/>
  <c r="E6"/>
  <c r="E5"/>
  <c r="E4"/>
  <c r="S3"/>
  <c r="T3" s="1"/>
  <c r="E3"/>
  <c r="E150" i="18"/>
  <c r="E149"/>
  <c r="E148"/>
  <c r="S147"/>
  <c r="T147" s="1"/>
  <c r="E147"/>
  <c r="E146"/>
  <c r="E145"/>
  <c r="E144"/>
  <c r="S143"/>
  <c r="T143" s="1"/>
  <c r="E143"/>
  <c r="E142"/>
  <c r="E141"/>
  <c r="E140"/>
  <c r="S139"/>
  <c r="T139" s="1"/>
  <c r="E139"/>
  <c r="E138"/>
  <c r="E137"/>
  <c r="E136"/>
  <c r="S135"/>
  <c r="T135" s="1"/>
  <c r="E135"/>
  <c r="E134"/>
  <c r="E133"/>
  <c r="E132"/>
  <c r="S131"/>
  <c r="T131" s="1"/>
  <c r="E131"/>
  <c r="E130"/>
  <c r="E129"/>
  <c r="E128"/>
  <c r="S127"/>
  <c r="T127" s="1"/>
  <c r="E127"/>
  <c r="E126"/>
  <c r="E125"/>
  <c r="E124"/>
  <c r="S123"/>
  <c r="T123" s="1"/>
  <c r="E123"/>
  <c r="E122"/>
  <c r="E121"/>
  <c r="E120"/>
  <c r="S119"/>
  <c r="T119" s="1"/>
  <c r="E119"/>
  <c r="E118"/>
  <c r="E117"/>
  <c r="E116"/>
  <c r="S115"/>
  <c r="T115" s="1"/>
  <c r="E115"/>
  <c r="E114"/>
  <c r="E113"/>
  <c r="E112"/>
  <c r="S111"/>
  <c r="T111" s="1"/>
  <c r="E111"/>
  <c r="E110"/>
  <c r="E109"/>
  <c r="E108"/>
  <c r="S107"/>
  <c r="T107" s="1"/>
  <c r="E107"/>
  <c r="E106"/>
  <c r="E105"/>
  <c r="E104"/>
  <c r="S103"/>
  <c r="T103" s="1"/>
  <c r="E103"/>
  <c r="E102"/>
  <c r="E101"/>
  <c r="E100"/>
  <c r="S99"/>
  <c r="T99" s="1"/>
  <c r="E99"/>
  <c r="E98"/>
  <c r="E97"/>
  <c r="E96"/>
  <c r="S95"/>
  <c r="T95" s="1"/>
  <c r="E95"/>
  <c r="E94"/>
  <c r="E93"/>
  <c r="E92"/>
  <c r="S91"/>
  <c r="T91" s="1"/>
  <c r="E91"/>
  <c r="E90"/>
  <c r="E89"/>
  <c r="E88"/>
  <c r="S87"/>
  <c r="T87" s="1"/>
  <c r="E87"/>
  <c r="E86"/>
  <c r="E85"/>
  <c r="E84"/>
  <c r="S83"/>
  <c r="T83" s="1"/>
  <c r="E83"/>
  <c r="E82"/>
  <c r="E81"/>
  <c r="E80"/>
  <c r="S79"/>
  <c r="T79" s="1"/>
  <c r="E79"/>
  <c r="E78"/>
  <c r="E77"/>
  <c r="E76"/>
  <c r="S75"/>
  <c r="T75" s="1"/>
  <c r="E75"/>
  <c r="E74"/>
  <c r="E73"/>
  <c r="E72"/>
  <c r="S71"/>
  <c r="T71" s="1"/>
  <c r="E71"/>
  <c r="E70"/>
  <c r="E69"/>
  <c r="E68"/>
  <c r="S67"/>
  <c r="T67" s="1"/>
  <c r="E67"/>
  <c r="E66"/>
  <c r="E65"/>
  <c r="E64"/>
  <c r="S63"/>
  <c r="T63" s="1"/>
  <c r="E63"/>
  <c r="E62"/>
  <c r="E61"/>
  <c r="E60"/>
  <c r="S59"/>
  <c r="T59" s="1"/>
  <c r="E59"/>
  <c r="E58"/>
  <c r="S58" s="1"/>
  <c r="T58" s="1"/>
  <c r="E57"/>
  <c r="E56"/>
  <c r="S55"/>
  <c r="T55" s="1"/>
  <c r="E55"/>
  <c r="E54"/>
  <c r="E53"/>
  <c r="E52"/>
  <c r="S51"/>
  <c r="T51" s="1"/>
  <c r="E51"/>
  <c r="E50"/>
  <c r="E49"/>
  <c r="E48"/>
  <c r="S47"/>
  <c r="T47" s="1"/>
  <c r="E47"/>
  <c r="E46"/>
  <c r="E45"/>
  <c r="E44"/>
  <c r="S43"/>
  <c r="T43" s="1"/>
  <c r="E43"/>
  <c r="E42"/>
  <c r="S42" s="1"/>
  <c r="T42" s="1"/>
  <c r="E41"/>
  <c r="E40"/>
  <c r="S39"/>
  <c r="T39" s="1"/>
  <c r="E39"/>
  <c r="E38"/>
  <c r="E37"/>
  <c r="E36"/>
  <c r="S35"/>
  <c r="T35" s="1"/>
  <c r="E35"/>
  <c r="E34"/>
  <c r="E33"/>
  <c r="E32"/>
  <c r="S31"/>
  <c r="T31" s="1"/>
  <c r="E31"/>
  <c r="E30"/>
  <c r="E29"/>
  <c r="E28"/>
  <c r="S27"/>
  <c r="T27" s="1"/>
  <c r="E27"/>
  <c r="E26"/>
  <c r="E25"/>
  <c r="E24"/>
  <c r="S23"/>
  <c r="T23" s="1"/>
  <c r="E23"/>
  <c r="E22"/>
  <c r="E21"/>
  <c r="E20"/>
  <c r="S19"/>
  <c r="T19" s="1"/>
  <c r="E19"/>
  <c r="E18"/>
  <c r="E17"/>
  <c r="E16"/>
  <c r="S15"/>
  <c r="T15" s="1"/>
  <c r="E15"/>
  <c r="E14"/>
  <c r="E13"/>
  <c r="E12"/>
  <c r="S11"/>
  <c r="T11" s="1"/>
  <c r="E11"/>
  <c r="E10"/>
  <c r="E9"/>
  <c r="E8"/>
  <c r="S7"/>
  <c r="T7" s="1"/>
  <c r="E7"/>
  <c r="E6"/>
  <c r="E5"/>
  <c r="E4"/>
  <c r="E3"/>
  <c r="R4" i="17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P4"/>
  <c r="P5"/>
  <c r="S5" s="1"/>
  <c r="T5" s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S133" s="1"/>
  <c r="T133" s="1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S37" s="1"/>
  <c r="T37" s="1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S69" s="1"/>
  <c r="T69" s="1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S101" s="1"/>
  <c r="T101" s="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S13" s="1"/>
  <c r="T13" s="1"/>
  <c r="H14"/>
  <c r="H15"/>
  <c r="H16"/>
  <c r="H17"/>
  <c r="H18"/>
  <c r="H19"/>
  <c r="H20"/>
  <c r="H21"/>
  <c r="S21" s="1"/>
  <c r="T21" s="1"/>
  <c r="H22"/>
  <c r="H23"/>
  <c r="H24"/>
  <c r="H25"/>
  <c r="H26"/>
  <c r="H27"/>
  <c r="H28"/>
  <c r="H29"/>
  <c r="S29" s="1"/>
  <c r="T29" s="1"/>
  <c r="H30"/>
  <c r="H31"/>
  <c r="H32"/>
  <c r="H33"/>
  <c r="H34"/>
  <c r="H35"/>
  <c r="H36"/>
  <c r="H37"/>
  <c r="H38"/>
  <c r="H39"/>
  <c r="H40"/>
  <c r="H41"/>
  <c r="H42"/>
  <c r="H43"/>
  <c r="H44"/>
  <c r="H45"/>
  <c r="S45" s="1"/>
  <c r="T45" s="1"/>
  <c r="H46"/>
  <c r="H47"/>
  <c r="H48"/>
  <c r="H49"/>
  <c r="H50"/>
  <c r="H51"/>
  <c r="H52"/>
  <c r="H53"/>
  <c r="S53" s="1"/>
  <c r="T53" s="1"/>
  <c r="H54"/>
  <c r="H55"/>
  <c r="H56"/>
  <c r="H57"/>
  <c r="H58"/>
  <c r="H59"/>
  <c r="H60"/>
  <c r="H61"/>
  <c r="S61" s="1"/>
  <c r="T61" s="1"/>
  <c r="H62"/>
  <c r="H63"/>
  <c r="H64"/>
  <c r="H65"/>
  <c r="H66"/>
  <c r="H67"/>
  <c r="H68"/>
  <c r="H69"/>
  <c r="H70"/>
  <c r="H71"/>
  <c r="H72"/>
  <c r="H73"/>
  <c r="H74"/>
  <c r="H75"/>
  <c r="H76"/>
  <c r="H77"/>
  <c r="S77" s="1"/>
  <c r="T77" s="1"/>
  <c r="H78"/>
  <c r="H79"/>
  <c r="H80"/>
  <c r="H81"/>
  <c r="H82"/>
  <c r="H83"/>
  <c r="H84"/>
  <c r="H85"/>
  <c r="S85" s="1"/>
  <c r="T85" s="1"/>
  <c r="H86"/>
  <c r="H87"/>
  <c r="H88"/>
  <c r="H89"/>
  <c r="H90"/>
  <c r="H91"/>
  <c r="H92"/>
  <c r="H93"/>
  <c r="S93" s="1"/>
  <c r="T93" s="1"/>
  <c r="H94"/>
  <c r="H95"/>
  <c r="H96"/>
  <c r="H97"/>
  <c r="H98"/>
  <c r="H99"/>
  <c r="H100"/>
  <c r="H101"/>
  <c r="H102"/>
  <c r="H103"/>
  <c r="H104"/>
  <c r="H105"/>
  <c r="H106"/>
  <c r="H107"/>
  <c r="H108"/>
  <c r="H109"/>
  <c r="S109" s="1"/>
  <c r="T109" s="1"/>
  <c r="H110"/>
  <c r="H111"/>
  <c r="H112"/>
  <c r="H113"/>
  <c r="H114"/>
  <c r="H115"/>
  <c r="H116"/>
  <c r="H117"/>
  <c r="S117" s="1"/>
  <c r="T117" s="1"/>
  <c r="H118"/>
  <c r="H119"/>
  <c r="H120"/>
  <c r="H121"/>
  <c r="H122"/>
  <c r="H123"/>
  <c r="H124"/>
  <c r="H125"/>
  <c r="S125" s="1"/>
  <c r="T125" s="1"/>
  <c r="H126"/>
  <c r="H127"/>
  <c r="H128"/>
  <c r="H129"/>
  <c r="H130"/>
  <c r="H131"/>
  <c r="H132"/>
  <c r="H133"/>
  <c r="H134"/>
  <c r="H135"/>
  <c r="H136"/>
  <c r="H137"/>
  <c r="H138"/>
  <c r="H139"/>
  <c r="H140"/>
  <c r="H141"/>
  <c r="S141" s="1"/>
  <c r="T141" s="1"/>
  <c r="H142"/>
  <c r="H143"/>
  <c r="H144"/>
  <c r="H145"/>
  <c r="H146"/>
  <c r="H147"/>
  <c r="H148"/>
  <c r="H149"/>
  <c r="S149" s="1"/>
  <c r="T149" s="1"/>
  <c r="H150"/>
  <c r="H3"/>
  <c r="F4"/>
  <c r="F5"/>
  <c r="F6"/>
  <c r="F7"/>
  <c r="F8"/>
  <c r="F9"/>
  <c r="S9" s="1"/>
  <c r="T9" s="1"/>
  <c r="F10"/>
  <c r="F11"/>
  <c r="F12"/>
  <c r="F13"/>
  <c r="F14"/>
  <c r="F15"/>
  <c r="F16"/>
  <c r="F17"/>
  <c r="S17" s="1"/>
  <c r="T17" s="1"/>
  <c r="F18"/>
  <c r="F19"/>
  <c r="F20"/>
  <c r="F21"/>
  <c r="F22"/>
  <c r="F23"/>
  <c r="F24"/>
  <c r="F25"/>
  <c r="S25" s="1"/>
  <c r="T25" s="1"/>
  <c r="F26"/>
  <c r="F27"/>
  <c r="F28"/>
  <c r="F29"/>
  <c r="F30"/>
  <c r="F31"/>
  <c r="F32"/>
  <c r="F33"/>
  <c r="S33" s="1"/>
  <c r="T33" s="1"/>
  <c r="F34"/>
  <c r="F35"/>
  <c r="F36"/>
  <c r="F37"/>
  <c r="F38"/>
  <c r="F39"/>
  <c r="F40"/>
  <c r="F41"/>
  <c r="S41" s="1"/>
  <c r="T41" s="1"/>
  <c r="F42"/>
  <c r="F43"/>
  <c r="F44"/>
  <c r="F45"/>
  <c r="F46"/>
  <c r="F47"/>
  <c r="F48"/>
  <c r="F49"/>
  <c r="S49" s="1"/>
  <c r="T49" s="1"/>
  <c r="F50"/>
  <c r="F51"/>
  <c r="F52"/>
  <c r="F53"/>
  <c r="F54"/>
  <c r="F55"/>
  <c r="F56"/>
  <c r="F57"/>
  <c r="S57" s="1"/>
  <c r="T57" s="1"/>
  <c r="F58"/>
  <c r="F59"/>
  <c r="F60"/>
  <c r="F61"/>
  <c r="F62"/>
  <c r="F63"/>
  <c r="F64"/>
  <c r="F65"/>
  <c r="S65" s="1"/>
  <c r="T65" s="1"/>
  <c r="F66"/>
  <c r="F67"/>
  <c r="F68"/>
  <c r="F69"/>
  <c r="F70"/>
  <c r="F71"/>
  <c r="F72"/>
  <c r="F73"/>
  <c r="S73" s="1"/>
  <c r="T73" s="1"/>
  <c r="F74"/>
  <c r="F75"/>
  <c r="F76"/>
  <c r="F77"/>
  <c r="F78"/>
  <c r="F79"/>
  <c r="F80"/>
  <c r="F81"/>
  <c r="S81" s="1"/>
  <c r="T81" s="1"/>
  <c r="F82"/>
  <c r="F83"/>
  <c r="F84"/>
  <c r="F85"/>
  <c r="F86"/>
  <c r="F87"/>
  <c r="F88"/>
  <c r="F89"/>
  <c r="S89" s="1"/>
  <c r="T89" s="1"/>
  <c r="F90"/>
  <c r="F91"/>
  <c r="F92"/>
  <c r="F93"/>
  <c r="F94"/>
  <c r="F95"/>
  <c r="F96"/>
  <c r="F97"/>
  <c r="S97" s="1"/>
  <c r="T97" s="1"/>
  <c r="F98"/>
  <c r="F99"/>
  <c r="F100"/>
  <c r="F101"/>
  <c r="F102"/>
  <c r="F103"/>
  <c r="F104"/>
  <c r="F105"/>
  <c r="S105" s="1"/>
  <c r="T105" s="1"/>
  <c r="F106"/>
  <c r="F107"/>
  <c r="F108"/>
  <c r="F109"/>
  <c r="F110"/>
  <c r="F111"/>
  <c r="F112"/>
  <c r="F113"/>
  <c r="S113" s="1"/>
  <c r="T113" s="1"/>
  <c r="F114"/>
  <c r="F115"/>
  <c r="F116"/>
  <c r="F117"/>
  <c r="F118"/>
  <c r="F119"/>
  <c r="F120"/>
  <c r="F121"/>
  <c r="S121" s="1"/>
  <c r="T121" s="1"/>
  <c r="F122"/>
  <c r="F123"/>
  <c r="F124"/>
  <c r="F125"/>
  <c r="F126"/>
  <c r="F127"/>
  <c r="F128"/>
  <c r="F129"/>
  <c r="S129" s="1"/>
  <c r="T129" s="1"/>
  <c r="F130"/>
  <c r="F131"/>
  <c r="F132"/>
  <c r="F133"/>
  <c r="F134"/>
  <c r="F135"/>
  <c r="F136"/>
  <c r="F137"/>
  <c r="S137" s="1"/>
  <c r="T137" s="1"/>
  <c r="F138"/>
  <c r="F139"/>
  <c r="F140"/>
  <c r="F141"/>
  <c r="F142"/>
  <c r="F143"/>
  <c r="F144"/>
  <c r="F145"/>
  <c r="S145" s="1"/>
  <c r="T145" s="1"/>
  <c r="F146"/>
  <c r="F147"/>
  <c r="F148"/>
  <c r="F149"/>
  <c r="F150"/>
  <c r="F3"/>
  <c r="R4" i="16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S65" s="1"/>
  <c r="T65" s="1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S129" s="1"/>
  <c r="T129" s="1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S9" s="1"/>
  <c r="T9" s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S33" s="1"/>
  <c r="T33" s="1"/>
  <c r="J34"/>
  <c r="J35"/>
  <c r="J36"/>
  <c r="J37"/>
  <c r="J38"/>
  <c r="J39"/>
  <c r="J40"/>
  <c r="J41"/>
  <c r="S41" s="1"/>
  <c r="T41" s="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S73" s="1"/>
  <c r="T73" s="1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S97" s="1"/>
  <c r="T97" s="1"/>
  <c r="J98"/>
  <c r="J99"/>
  <c r="J100"/>
  <c r="J101"/>
  <c r="J102"/>
  <c r="J103"/>
  <c r="J104"/>
  <c r="J105"/>
  <c r="S105" s="1"/>
  <c r="T105" s="1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S137" s="1"/>
  <c r="T137" s="1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S17" s="1"/>
  <c r="T17" s="1"/>
  <c r="H18"/>
  <c r="H19"/>
  <c r="H20"/>
  <c r="H21"/>
  <c r="H22"/>
  <c r="H23"/>
  <c r="H24"/>
  <c r="H25"/>
  <c r="S25" s="1"/>
  <c r="T25" s="1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S49" s="1"/>
  <c r="T49" s="1"/>
  <c r="H50"/>
  <c r="H51"/>
  <c r="H52"/>
  <c r="H53"/>
  <c r="H54"/>
  <c r="H55"/>
  <c r="H56"/>
  <c r="H57"/>
  <c r="S57" s="1"/>
  <c r="T57" s="1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S81" s="1"/>
  <c r="T81" s="1"/>
  <c r="H82"/>
  <c r="H83"/>
  <c r="H84"/>
  <c r="H85"/>
  <c r="H86"/>
  <c r="H87"/>
  <c r="H88"/>
  <c r="H89"/>
  <c r="S89" s="1"/>
  <c r="T89" s="1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S113" s="1"/>
  <c r="T113" s="1"/>
  <c r="H114"/>
  <c r="H115"/>
  <c r="H116"/>
  <c r="H117"/>
  <c r="H118"/>
  <c r="H119"/>
  <c r="H120"/>
  <c r="H121"/>
  <c r="S121" s="1"/>
  <c r="T121" s="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S145" s="1"/>
  <c r="T145" s="1"/>
  <c r="H146"/>
  <c r="H147"/>
  <c r="H148"/>
  <c r="H149"/>
  <c r="H150"/>
  <c r="H3"/>
  <c r="F4"/>
  <c r="F5"/>
  <c r="S5" s="1"/>
  <c r="T5" s="1"/>
  <c r="F6"/>
  <c r="F7"/>
  <c r="F8"/>
  <c r="F9"/>
  <c r="F10"/>
  <c r="F11"/>
  <c r="F12"/>
  <c r="F13"/>
  <c r="S13" s="1"/>
  <c r="T13" s="1"/>
  <c r="F14"/>
  <c r="F15"/>
  <c r="F16"/>
  <c r="F17"/>
  <c r="F18"/>
  <c r="F19"/>
  <c r="F20"/>
  <c r="F21"/>
  <c r="S21" s="1"/>
  <c r="T21" s="1"/>
  <c r="F22"/>
  <c r="F23"/>
  <c r="F24"/>
  <c r="F25"/>
  <c r="F26"/>
  <c r="F27"/>
  <c r="F28"/>
  <c r="F29"/>
  <c r="S29" s="1"/>
  <c r="T29" s="1"/>
  <c r="F30"/>
  <c r="F31"/>
  <c r="F32"/>
  <c r="F33"/>
  <c r="F34"/>
  <c r="F35"/>
  <c r="F36"/>
  <c r="F37"/>
  <c r="S37" s="1"/>
  <c r="T37" s="1"/>
  <c r="F38"/>
  <c r="F39"/>
  <c r="F40"/>
  <c r="F41"/>
  <c r="F42"/>
  <c r="F43"/>
  <c r="F44"/>
  <c r="F45"/>
  <c r="S45" s="1"/>
  <c r="T45" s="1"/>
  <c r="F46"/>
  <c r="F47"/>
  <c r="F48"/>
  <c r="F49"/>
  <c r="F50"/>
  <c r="F51"/>
  <c r="F52"/>
  <c r="F53"/>
  <c r="S53" s="1"/>
  <c r="T53" s="1"/>
  <c r="F54"/>
  <c r="F55"/>
  <c r="F56"/>
  <c r="F57"/>
  <c r="F58"/>
  <c r="F59"/>
  <c r="F60"/>
  <c r="F61"/>
  <c r="S61" s="1"/>
  <c r="T61" s="1"/>
  <c r="F62"/>
  <c r="F63"/>
  <c r="F64"/>
  <c r="F65"/>
  <c r="F66"/>
  <c r="F67"/>
  <c r="F68"/>
  <c r="F69"/>
  <c r="S69" s="1"/>
  <c r="T69" s="1"/>
  <c r="F70"/>
  <c r="F71"/>
  <c r="F72"/>
  <c r="F73"/>
  <c r="F74"/>
  <c r="F75"/>
  <c r="F76"/>
  <c r="F77"/>
  <c r="S77" s="1"/>
  <c r="T77" s="1"/>
  <c r="F78"/>
  <c r="F79"/>
  <c r="F80"/>
  <c r="F81"/>
  <c r="F82"/>
  <c r="F83"/>
  <c r="F84"/>
  <c r="F85"/>
  <c r="S85" s="1"/>
  <c r="T85" s="1"/>
  <c r="F86"/>
  <c r="F87"/>
  <c r="F88"/>
  <c r="F89"/>
  <c r="F90"/>
  <c r="F91"/>
  <c r="F92"/>
  <c r="F93"/>
  <c r="S93" s="1"/>
  <c r="T93" s="1"/>
  <c r="F94"/>
  <c r="F95"/>
  <c r="F96"/>
  <c r="F97"/>
  <c r="F98"/>
  <c r="F99"/>
  <c r="F100"/>
  <c r="F101"/>
  <c r="S101" s="1"/>
  <c r="T101" s="1"/>
  <c r="F102"/>
  <c r="F103"/>
  <c r="F104"/>
  <c r="F105"/>
  <c r="F106"/>
  <c r="F107"/>
  <c r="F108"/>
  <c r="F109"/>
  <c r="S109" s="1"/>
  <c r="T109" s="1"/>
  <c r="F110"/>
  <c r="F111"/>
  <c r="F112"/>
  <c r="F113"/>
  <c r="F114"/>
  <c r="F115"/>
  <c r="F116"/>
  <c r="F117"/>
  <c r="S117" s="1"/>
  <c r="T117" s="1"/>
  <c r="F118"/>
  <c r="F119"/>
  <c r="F120"/>
  <c r="F121"/>
  <c r="F122"/>
  <c r="F123"/>
  <c r="F124"/>
  <c r="F125"/>
  <c r="S125" s="1"/>
  <c r="T125" s="1"/>
  <c r="F126"/>
  <c r="F127"/>
  <c r="F128"/>
  <c r="F129"/>
  <c r="F130"/>
  <c r="F131"/>
  <c r="F132"/>
  <c r="F133"/>
  <c r="S133" s="1"/>
  <c r="T133" s="1"/>
  <c r="F134"/>
  <c r="F135"/>
  <c r="F136"/>
  <c r="F137"/>
  <c r="F138"/>
  <c r="F139"/>
  <c r="F140"/>
  <c r="F141"/>
  <c r="S141" s="1"/>
  <c r="T141" s="1"/>
  <c r="F142"/>
  <c r="F143"/>
  <c r="F144"/>
  <c r="F145"/>
  <c r="F146"/>
  <c r="F147"/>
  <c r="F148"/>
  <c r="F149"/>
  <c r="S149" s="1"/>
  <c r="T149" s="1"/>
  <c r="F150"/>
  <c r="F3"/>
  <c r="E150" i="17"/>
  <c r="E149"/>
  <c r="E148"/>
  <c r="S147"/>
  <c r="T147" s="1"/>
  <c r="E147"/>
  <c r="E146"/>
  <c r="E145"/>
  <c r="E144"/>
  <c r="S144" s="1"/>
  <c r="T144" s="1"/>
  <c r="S143"/>
  <c r="T143" s="1"/>
  <c r="E143"/>
  <c r="E142"/>
  <c r="E141"/>
  <c r="E140"/>
  <c r="S139"/>
  <c r="T139" s="1"/>
  <c r="E139"/>
  <c r="E138"/>
  <c r="E137"/>
  <c r="E136"/>
  <c r="S135"/>
  <c r="T135" s="1"/>
  <c r="E135"/>
  <c r="E134"/>
  <c r="E133"/>
  <c r="E132"/>
  <c r="S132" s="1"/>
  <c r="T132" s="1"/>
  <c r="S131"/>
  <c r="T131" s="1"/>
  <c r="E131"/>
  <c r="E130"/>
  <c r="E129"/>
  <c r="E128"/>
  <c r="S127"/>
  <c r="T127" s="1"/>
  <c r="E127"/>
  <c r="E126"/>
  <c r="E125"/>
  <c r="E124"/>
  <c r="S123"/>
  <c r="T123" s="1"/>
  <c r="E123"/>
  <c r="E122"/>
  <c r="E121"/>
  <c r="E120"/>
  <c r="S119"/>
  <c r="T119" s="1"/>
  <c r="E119"/>
  <c r="E118"/>
  <c r="E117"/>
  <c r="E116"/>
  <c r="S116" s="1"/>
  <c r="T116" s="1"/>
  <c r="S115"/>
  <c r="T115" s="1"/>
  <c r="E115"/>
  <c r="E114"/>
  <c r="E113"/>
  <c r="E112"/>
  <c r="S111"/>
  <c r="T111" s="1"/>
  <c r="E111"/>
  <c r="E110"/>
  <c r="E109"/>
  <c r="E108"/>
  <c r="S107"/>
  <c r="T107" s="1"/>
  <c r="E107"/>
  <c r="E106"/>
  <c r="E105"/>
  <c r="E104"/>
  <c r="S103"/>
  <c r="T103" s="1"/>
  <c r="E103"/>
  <c r="E102"/>
  <c r="E101"/>
  <c r="E100"/>
  <c r="S100" s="1"/>
  <c r="T100" s="1"/>
  <c r="S99"/>
  <c r="T99" s="1"/>
  <c r="E99"/>
  <c r="E98"/>
  <c r="E97"/>
  <c r="E96"/>
  <c r="S95"/>
  <c r="T95" s="1"/>
  <c r="E95"/>
  <c r="E94"/>
  <c r="E93"/>
  <c r="E92"/>
  <c r="S91"/>
  <c r="T91" s="1"/>
  <c r="E91"/>
  <c r="E90"/>
  <c r="E89"/>
  <c r="E88"/>
  <c r="S87"/>
  <c r="T87" s="1"/>
  <c r="E87"/>
  <c r="E86"/>
  <c r="E85"/>
  <c r="E84"/>
  <c r="S84" s="1"/>
  <c r="T84" s="1"/>
  <c r="S83"/>
  <c r="T83" s="1"/>
  <c r="E83"/>
  <c r="E82"/>
  <c r="E81"/>
  <c r="E80"/>
  <c r="S79"/>
  <c r="T79" s="1"/>
  <c r="E79"/>
  <c r="E78"/>
  <c r="E77"/>
  <c r="E76"/>
  <c r="S75"/>
  <c r="T75" s="1"/>
  <c r="E75"/>
  <c r="E74"/>
  <c r="E73"/>
  <c r="E72"/>
  <c r="S71"/>
  <c r="T71" s="1"/>
  <c r="E71"/>
  <c r="E70"/>
  <c r="E69"/>
  <c r="E68"/>
  <c r="S68" s="1"/>
  <c r="T68" s="1"/>
  <c r="S67"/>
  <c r="T67" s="1"/>
  <c r="E67"/>
  <c r="E66"/>
  <c r="E65"/>
  <c r="E64"/>
  <c r="S63"/>
  <c r="T63" s="1"/>
  <c r="E63"/>
  <c r="E62"/>
  <c r="E61"/>
  <c r="E60"/>
  <c r="S59"/>
  <c r="T59" s="1"/>
  <c r="E59"/>
  <c r="E58"/>
  <c r="E57"/>
  <c r="E56"/>
  <c r="S55"/>
  <c r="T55" s="1"/>
  <c r="E55"/>
  <c r="E54"/>
  <c r="E53"/>
  <c r="E52"/>
  <c r="S52" s="1"/>
  <c r="T52" s="1"/>
  <c r="S51"/>
  <c r="T51" s="1"/>
  <c r="E51"/>
  <c r="E50"/>
  <c r="E49"/>
  <c r="E48"/>
  <c r="S47"/>
  <c r="T47" s="1"/>
  <c r="E47"/>
  <c r="E46"/>
  <c r="E45"/>
  <c r="E44"/>
  <c r="S43"/>
  <c r="T43" s="1"/>
  <c r="E43"/>
  <c r="E42"/>
  <c r="E41"/>
  <c r="E40"/>
  <c r="S39"/>
  <c r="T39" s="1"/>
  <c r="E39"/>
  <c r="E38"/>
  <c r="E37"/>
  <c r="E36"/>
  <c r="S36" s="1"/>
  <c r="T36" s="1"/>
  <c r="S35"/>
  <c r="T35" s="1"/>
  <c r="E35"/>
  <c r="E34"/>
  <c r="E33"/>
  <c r="E32"/>
  <c r="S31"/>
  <c r="T31" s="1"/>
  <c r="E31"/>
  <c r="E30"/>
  <c r="E29"/>
  <c r="E28"/>
  <c r="S27"/>
  <c r="T27" s="1"/>
  <c r="E27"/>
  <c r="E26"/>
  <c r="E25"/>
  <c r="E24"/>
  <c r="S23"/>
  <c r="T23" s="1"/>
  <c r="E23"/>
  <c r="E22"/>
  <c r="E21"/>
  <c r="E20"/>
  <c r="S20" s="1"/>
  <c r="T20" s="1"/>
  <c r="S19"/>
  <c r="T19" s="1"/>
  <c r="E19"/>
  <c r="E18"/>
  <c r="E17"/>
  <c r="E16"/>
  <c r="S15"/>
  <c r="T15" s="1"/>
  <c r="E15"/>
  <c r="E14"/>
  <c r="E13"/>
  <c r="E12"/>
  <c r="S11"/>
  <c r="T11" s="1"/>
  <c r="E11"/>
  <c r="E10"/>
  <c r="E9"/>
  <c r="E8"/>
  <c r="S7"/>
  <c r="T7" s="1"/>
  <c r="E7"/>
  <c r="E6"/>
  <c r="E5"/>
  <c r="E4"/>
  <c r="E3"/>
  <c r="E150" i="16"/>
  <c r="E149"/>
  <c r="E148"/>
  <c r="S147"/>
  <c r="T147" s="1"/>
  <c r="E147"/>
  <c r="E146"/>
  <c r="E145"/>
  <c r="E144"/>
  <c r="S143"/>
  <c r="T143" s="1"/>
  <c r="E143"/>
  <c r="E142"/>
  <c r="E141"/>
  <c r="E140"/>
  <c r="S139"/>
  <c r="T139" s="1"/>
  <c r="E139"/>
  <c r="E138"/>
  <c r="E137"/>
  <c r="E136"/>
  <c r="S135"/>
  <c r="T135" s="1"/>
  <c r="E135"/>
  <c r="E134"/>
  <c r="E133"/>
  <c r="E132"/>
  <c r="S131"/>
  <c r="T131" s="1"/>
  <c r="E131"/>
  <c r="E130"/>
  <c r="E129"/>
  <c r="E128"/>
  <c r="S127"/>
  <c r="T127" s="1"/>
  <c r="E127"/>
  <c r="E126"/>
  <c r="E125"/>
  <c r="E124"/>
  <c r="S123"/>
  <c r="T123" s="1"/>
  <c r="E123"/>
  <c r="E122"/>
  <c r="E121"/>
  <c r="E120"/>
  <c r="S119"/>
  <c r="T119" s="1"/>
  <c r="E119"/>
  <c r="E118"/>
  <c r="E117"/>
  <c r="E116"/>
  <c r="S115"/>
  <c r="T115" s="1"/>
  <c r="E115"/>
  <c r="E114"/>
  <c r="E113"/>
  <c r="E112"/>
  <c r="S111"/>
  <c r="T111" s="1"/>
  <c r="E111"/>
  <c r="E110"/>
  <c r="E109"/>
  <c r="E108"/>
  <c r="S107"/>
  <c r="T107" s="1"/>
  <c r="E107"/>
  <c r="E106"/>
  <c r="E105"/>
  <c r="E104"/>
  <c r="S103"/>
  <c r="T103" s="1"/>
  <c r="E103"/>
  <c r="E102"/>
  <c r="E101"/>
  <c r="E100"/>
  <c r="S99"/>
  <c r="T99" s="1"/>
  <c r="E99"/>
  <c r="E98"/>
  <c r="E97"/>
  <c r="E96"/>
  <c r="S95"/>
  <c r="T95" s="1"/>
  <c r="E95"/>
  <c r="E94"/>
  <c r="E93"/>
  <c r="E92"/>
  <c r="S91"/>
  <c r="T91" s="1"/>
  <c r="E91"/>
  <c r="E90"/>
  <c r="E89"/>
  <c r="E88"/>
  <c r="S87"/>
  <c r="T87" s="1"/>
  <c r="E87"/>
  <c r="E86"/>
  <c r="E85"/>
  <c r="E84"/>
  <c r="S83"/>
  <c r="T83" s="1"/>
  <c r="E83"/>
  <c r="E82"/>
  <c r="E81"/>
  <c r="E80"/>
  <c r="S79"/>
  <c r="T79" s="1"/>
  <c r="E79"/>
  <c r="E78"/>
  <c r="E77"/>
  <c r="E76"/>
  <c r="S75"/>
  <c r="T75" s="1"/>
  <c r="E75"/>
  <c r="E74"/>
  <c r="E73"/>
  <c r="E72"/>
  <c r="S71"/>
  <c r="T71" s="1"/>
  <c r="E71"/>
  <c r="E70"/>
  <c r="E69"/>
  <c r="E68"/>
  <c r="S67"/>
  <c r="T67" s="1"/>
  <c r="E67"/>
  <c r="E66"/>
  <c r="E65"/>
  <c r="E64"/>
  <c r="S63"/>
  <c r="T63" s="1"/>
  <c r="E63"/>
  <c r="E62"/>
  <c r="E61"/>
  <c r="E60"/>
  <c r="S59"/>
  <c r="T59" s="1"/>
  <c r="E59"/>
  <c r="E58"/>
  <c r="E57"/>
  <c r="E56"/>
  <c r="S55"/>
  <c r="T55" s="1"/>
  <c r="E55"/>
  <c r="E54"/>
  <c r="E53"/>
  <c r="E52"/>
  <c r="S51"/>
  <c r="T51" s="1"/>
  <c r="E51"/>
  <c r="E50"/>
  <c r="E49"/>
  <c r="E48"/>
  <c r="S47"/>
  <c r="T47" s="1"/>
  <c r="E47"/>
  <c r="E46"/>
  <c r="E45"/>
  <c r="E44"/>
  <c r="S43"/>
  <c r="T43" s="1"/>
  <c r="E43"/>
  <c r="E42"/>
  <c r="E41"/>
  <c r="E40"/>
  <c r="S39"/>
  <c r="T39" s="1"/>
  <c r="E39"/>
  <c r="E38"/>
  <c r="E37"/>
  <c r="E36"/>
  <c r="S35"/>
  <c r="T35" s="1"/>
  <c r="E35"/>
  <c r="E34"/>
  <c r="E33"/>
  <c r="E32"/>
  <c r="S31"/>
  <c r="T31" s="1"/>
  <c r="E31"/>
  <c r="E30"/>
  <c r="E29"/>
  <c r="E28"/>
  <c r="S27"/>
  <c r="T27" s="1"/>
  <c r="E27"/>
  <c r="E26"/>
  <c r="E25"/>
  <c r="E24"/>
  <c r="S23"/>
  <c r="T23" s="1"/>
  <c r="E23"/>
  <c r="E22"/>
  <c r="E21"/>
  <c r="E20"/>
  <c r="S19"/>
  <c r="T19" s="1"/>
  <c r="E19"/>
  <c r="E18"/>
  <c r="E17"/>
  <c r="E16"/>
  <c r="S15"/>
  <c r="T15" s="1"/>
  <c r="E15"/>
  <c r="E14"/>
  <c r="E13"/>
  <c r="E12"/>
  <c r="S11"/>
  <c r="T11" s="1"/>
  <c r="E11"/>
  <c r="E10"/>
  <c r="E9"/>
  <c r="E8"/>
  <c r="S7"/>
  <c r="T7" s="1"/>
  <c r="E7"/>
  <c r="E6"/>
  <c r="E5"/>
  <c r="E4"/>
  <c r="E3"/>
  <c r="R4" i="15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3"/>
  <c r="T3" s="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T139" s="1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T69" s="1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T101" s="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T5" s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T37" s="1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T59" s="1"/>
  <c r="J60"/>
  <c r="J61"/>
  <c r="J62"/>
  <c r="J63"/>
  <c r="J64"/>
  <c r="J65"/>
  <c r="J66"/>
  <c r="J67"/>
  <c r="J68"/>
  <c r="J69"/>
  <c r="J70"/>
  <c r="J71"/>
  <c r="T71" s="1"/>
  <c r="J72"/>
  <c r="J73"/>
  <c r="J74"/>
  <c r="J75"/>
  <c r="J76"/>
  <c r="J77"/>
  <c r="J78"/>
  <c r="J79"/>
  <c r="J80"/>
  <c r="J81"/>
  <c r="J82"/>
  <c r="J83"/>
  <c r="J84"/>
  <c r="J85"/>
  <c r="J86"/>
  <c r="J87"/>
  <c r="T87" s="1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T115" s="1"/>
  <c r="J116"/>
  <c r="J117"/>
  <c r="J118"/>
  <c r="J119"/>
  <c r="J120"/>
  <c r="J121"/>
  <c r="J122"/>
  <c r="J123"/>
  <c r="J124"/>
  <c r="J125"/>
  <c r="J126"/>
  <c r="J127"/>
  <c r="J128"/>
  <c r="J129"/>
  <c r="J130"/>
  <c r="J131"/>
  <c r="T131" s="1"/>
  <c r="J132"/>
  <c r="J133"/>
  <c r="T133" s="1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T13" s="1"/>
  <c r="H14"/>
  <c r="H15"/>
  <c r="H16"/>
  <c r="H17"/>
  <c r="H18"/>
  <c r="H19"/>
  <c r="H20"/>
  <c r="H21"/>
  <c r="T21" s="1"/>
  <c r="H22"/>
  <c r="H23"/>
  <c r="H24"/>
  <c r="H25"/>
  <c r="H26"/>
  <c r="H27"/>
  <c r="H28"/>
  <c r="H29"/>
  <c r="T29" s="1"/>
  <c r="H30"/>
  <c r="H31"/>
  <c r="H32"/>
  <c r="H33"/>
  <c r="H34"/>
  <c r="H35"/>
  <c r="H36"/>
  <c r="H37"/>
  <c r="H38"/>
  <c r="H39"/>
  <c r="H40"/>
  <c r="H41"/>
  <c r="H42"/>
  <c r="H43"/>
  <c r="H44"/>
  <c r="H45"/>
  <c r="T45" s="1"/>
  <c r="H46"/>
  <c r="H47"/>
  <c r="H48"/>
  <c r="H49"/>
  <c r="H50"/>
  <c r="H51"/>
  <c r="H52"/>
  <c r="H53"/>
  <c r="T53" s="1"/>
  <c r="H54"/>
  <c r="H55"/>
  <c r="H56"/>
  <c r="H57"/>
  <c r="H58"/>
  <c r="H59"/>
  <c r="H60"/>
  <c r="H61"/>
  <c r="T61" s="1"/>
  <c r="H62"/>
  <c r="H63"/>
  <c r="H64"/>
  <c r="H65"/>
  <c r="H66"/>
  <c r="H67"/>
  <c r="H68"/>
  <c r="H69"/>
  <c r="H70"/>
  <c r="H71"/>
  <c r="H72"/>
  <c r="H73"/>
  <c r="H74"/>
  <c r="H75"/>
  <c r="H76"/>
  <c r="H77"/>
  <c r="T77" s="1"/>
  <c r="H78"/>
  <c r="H79"/>
  <c r="H80"/>
  <c r="H81"/>
  <c r="H82"/>
  <c r="H83"/>
  <c r="H84"/>
  <c r="H85"/>
  <c r="T85" s="1"/>
  <c r="H86"/>
  <c r="H87"/>
  <c r="H88"/>
  <c r="H89"/>
  <c r="H90"/>
  <c r="H91"/>
  <c r="H92"/>
  <c r="H93"/>
  <c r="T93" s="1"/>
  <c r="H94"/>
  <c r="H95"/>
  <c r="H96"/>
  <c r="H97"/>
  <c r="H98"/>
  <c r="H99"/>
  <c r="H100"/>
  <c r="H101"/>
  <c r="H102"/>
  <c r="H103"/>
  <c r="H104"/>
  <c r="H105"/>
  <c r="H106"/>
  <c r="H107"/>
  <c r="H108"/>
  <c r="H109"/>
  <c r="T109" s="1"/>
  <c r="H110"/>
  <c r="H111"/>
  <c r="H112"/>
  <c r="H113"/>
  <c r="H114"/>
  <c r="H115"/>
  <c r="H116"/>
  <c r="H117"/>
  <c r="T117" s="1"/>
  <c r="H118"/>
  <c r="H119"/>
  <c r="H120"/>
  <c r="H121"/>
  <c r="H122"/>
  <c r="H123"/>
  <c r="H124"/>
  <c r="H125"/>
  <c r="T125" s="1"/>
  <c r="H126"/>
  <c r="H127"/>
  <c r="H128"/>
  <c r="H129"/>
  <c r="H130"/>
  <c r="H131"/>
  <c r="H132"/>
  <c r="H133"/>
  <c r="H134"/>
  <c r="H135"/>
  <c r="T135" s="1"/>
  <c r="H136"/>
  <c r="H137"/>
  <c r="H138"/>
  <c r="H139"/>
  <c r="H140"/>
  <c r="H141"/>
  <c r="T141" s="1"/>
  <c r="H142"/>
  <c r="H143"/>
  <c r="H144"/>
  <c r="H145"/>
  <c r="H146"/>
  <c r="H147"/>
  <c r="T147" s="1"/>
  <c r="H148"/>
  <c r="H149"/>
  <c r="T149" s="1"/>
  <c r="H150"/>
  <c r="H3"/>
  <c r="F4"/>
  <c r="F5"/>
  <c r="F6"/>
  <c r="F7"/>
  <c r="F8"/>
  <c r="F9"/>
  <c r="T9" s="1"/>
  <c r="F10"/>
  <c r="F11"/>
  <c r="F12"/>
  <c r="F13"/>
  <c r="F14"/>
  <c r="F15"/>
  <c r="F16"/>
  <c r="F17"/>
  <c r="T17" s="1"/>
  <c r="F18"/>
  <c r="F19"/>
  <c r="F20"/>
  <c r="F21"/>
  <c r="F22"/>
  <c r="F23"/>
  <c r="F24"/>
  <c r="F25"/>
  <c r="T25" s="1"/>
  <c r="F26"/>
  <c r="F27"/>
  <c r="F28"/>
  <c r="F29"/>
  <c r="F30"/>
  <c r="F31"/>
  <c r="F32"/>
  <c r="F33"/>
  <c r="T33" s="1"/>
  <c r="F34"/>
  <c r="F35"/>
  <c r="F36"/>
  <c r="F37"/>
  <c r="F38"/>
  <c r="F39"/>
  <c r="F40"/>
  <c r="F41"/>
  <c r="T41" s="1"/>
  <c r="F42"/>
  <c r="F43"/>
  <c r="F44"/>
  <c r="F45"/>
  <c r="F46"/>
  <c r="F47"/>
  <c r="F48"/>
  <c r="F49"/>
  <c r="T49" s="1"/>
  <c r="F50"/>
  <c r="F51"/>
  <c r="F52"/>
  <c r="F53"/>
  <c r="F54"/>
  <c r="F55"/>
  <c r="F56"/>
  <c r="F57"/>
  <c r="T57" s="1"/>
  <c r="F58"/>
  <c r="F59"/>
  <c r="F60"/>
  <c r="F61"/>
  <c r="F62"/>
  <c r="F63"/>
  <c r="F64"/>
  <c r="F65"/>
  <c r="T65" s="1"/>
  <c r="F66"/>
  <c r="F67"/>
  <c r="F68"/>
  <c r="F69"/>
  <c r="F70"/>
  <c r="F71"/>
  <c r="F72"/>
  <c r="F73"/>
  <c r="T73" s="1"/>
  <c r="F74"/>
  <c r="F75"/>
  <c r="F76"/>
  <c r="F77"/>
  <c r="F78"/>
  <c r="F79"/>
  <c r="F80"/>
  <c r="F81"/>
  <c r="T81" s="1"/>
  <c r="F82"/>
  <c r="F83"/>
  <c r="F84"/>
  <c r="F85"/>
  <c r="F86"/>
  <c r="F87"/>
  <c r="F88"/>
  <c r="F89"/>
  <c r="T89" s="1"/>
  <c r="F90"/>
  <c r="F91"/>
  <c r="F92"/>
  <c r="F93"/>
  <c r="F94"/>
  <c r="F95"/>
  <c r="F96"/>
  <c r="F97"/>
  <c r="T97" s="1"/>
  <c r="F98"/>
  <c r="F99"/>
  <c r="F100"/>
  <c r="F101"/>
  <c r="F102"/>
  <c r="F103"/>
  <c r="F104"/>
  <c r="F105"/>
  <c r="T105" s="1"/>
  <c r="F106"/>
  <c r="F107"/>
  <c r="F108"/>
  <c r="F109"/>
  <c r="F110"/>
  <c r="F111"/>
  <c r="F112"/>
  <c r="F113"/>
  <c r="T113" s="1"/>
  <c r="F114"/>
  <c r="F115"/>
  <c r="F116"/>
  <c r="F117"/>
  <c r="F118"/>
  <c r="F119"/>
  <c r="F120"/>
  <c r="F121"/>
  <c r="T121" s="1"/>
  <c r="F122"/>
  <c r="F123"/>
  <c r="F124"/>
  <c r="F125"/>
  <c r="F126"/>
  <c r="F127"/>
  <c r="F128"/>
  <c r="F129"/>
  <c r="T129" s="1"/>
  <c r="F130"/>
  <c r="F131"/>
  <c r="F132"/>
  <c r="F133"/>
  <c r="F134"/>
  <c r="F135"/>
  <c r="F136"/>
  <c r="F137"/>
  <c r="T137" s="1"/>
  <c r="F138"/>
  <c r="F139"/>
  <c r="F140"/>
  <c r="F141"/>
  <c r="F142"/>
  <c r="F143"/>
  <c r="F144"/>
  <c r="F145"/>
  <c r="T145" s="1"/>
  <c r="F146"/>
  <c r="F147"/>
  <c r="F148"/>
  <c r="F149"/>
  <c r="F150"/>
  <c r="F3"/>
  <c r="E150"/>
  <c r="E149"/>
  <c r="E148"/>
  <c r="E147"/>
  <c r="E146"/>
  <c r="E145"/>
  <c r="E144"/>
  <c r="T143"/>
  <c r="E143"/>
  <c r="E142"/>
  <c r="E141"/>
  <c r="E140"/>
  <c r="E139"/>
  <c r="E138"/>
  <c r="E137"/>
  <c r="E136"/>
  <c r="E135"/>
  <c r="E134"/>
  <c r="E133"/>
  <c r="E132"/>
  <c r="E131"/>
  <c r="E130"/>
  <c r="E129"/>
  <c r="E128"/>
  <c r="T127"/>
  <c r="E127"/>
  <c r="E126"/>
  <c r="E125"/>
  <c r="E124"/>
  <c r="T123"/>
  <c r="E123"/>
  <c r="E122"/>
  <c r="E121"/>
  <c r="E120"/>
  <c r="T119"/>
  <c r="E119"/>
  <c r="E118"/>
  <c r="E117"/>
  <c r="E116"/>
  <c r="E115"/>
  <c r="E114"/>
  <c r="E113"/>
  <c r="E112"/>
  <c r="T111"/>
  <c r="E111"/>
  <c r="E110"/>
  <c r="E109"/>
  <c r="E108"/>
  <c r="T107"/>
  <c r="E107"/>
  <c r="E106"/>
  <c r="E105"/>
  <c r="E104"/>
  <c r="T103"/>
  <c r="E103"/>
  <c r="E102"/>
  <c r="E101"/>
  <c r="E100"/>
  <c r="T99"/>
  <c r="E99"/>
  <c r="E98"/>
  <c r="E97"/>
  <c r="E96"/>
  <c r="T95"/>
  <c r="E95"/>
  <c r="E94"/>
  <c r="E93"/>
  <c r="E92"/>
  <c r="T91"/>
  <c r="E91"/>
  <c r="E90"/>
  <c r="E89"/>
  <c r="E88"/>
  <c r="E87"/>
  <c r="E86"/>
  <c r="E85"/>
  <c r="E84"/>
  <c r="T83"/>
  <c r="E83"/>
  <c r="E82"/>
  <c r="E81"/>
  <c r="E80"/>
  <c r="T79"/>
  <c r="E79"/>
  <c r="E78"/>
  <c r="E77"/>
  <c r="E76"/>
  <c r="T75"/>
  <c r="E75"/>
  <c r="E74"/>
  <c r="E73"/>
  <c r="E72"/>
  <c r="E71"/>
  <c r="E70"/>
  <c r="E69"/>
  <c r="E68"/>
  <c r="T67"/>
  <c r="E67"/>
  <c r="E66"/>
  <c r="E65"/>
  <c r="E64"/>
  <c r="T63"/>
  <c r="E63"/>
  <c r="E62"/>
  <c r="E61"/>
  <c r="E60"/>
  <c r="E59"/>
  <c r="E58"/>
  <c r="E57"/>
  <c r="E56"/>
  <c r="T55"/>
  <c r="E55"/>
  <c r="E54"/>
  <c r="E53"/>
  <c r="E52"/>
  <c r="T51"/>
  <c r="E51"/>
  <c r="E50"/>
  <c r="E49"/>
  <c r="E48"/>
  <c r="T47"/>
  <c r="E47"/>
  <c r="E46"/>
  <c r="E45"/>
  <c r="E44"/>
  <c r="T43"/>
  <c r="E43"/>
  <c r="E42"/>
  <c r="E41"/>
  <c r="E40"/>
  <c r="T39"/>
  <c r="E39"/>
  <c r="E38"/>
  <c r="E37"/>
  <c r="E36"/>
  <c r="T35"/>
  <c r="E35"/>
  <c r="E34"/>
  <c r="E33"/>
  <c r="E32"/>
  <c r="T31"/>
  <c r="E31"/>
  <c r="E30"/>
  <c r="E29"/>
  <c r="E28"/>
  <c r="T27"/>
  <c r="E27"/>
  <c r="E26"/>
  <c r="E25"/>
  <c r="E24"/>
  <c r="T23"/>
  <c r="E23"/>
  <c r="E22"/>
  <c r="E21"/>
  <c r="E20"/>
  <c r="T19"/>
  <c r="E19"/>
  <c r="E18"/>
  <c r="E17"/>
  <c r="E16"/>
  <c r="T15"/>
  <c r="E15"/>
  <c r="E14"/>
  <c r="E13"/>
  <c r="E12"/>
  <c r="T11"/>
  <c r="E11"/>
  <c r="E10"/>
  <c r="E9"/>
  <c r="E8"/>
  <c r="T7"/>
  <c r="E7"/>
  <c r="E6"/>
  <c r="E5"/>
  <c r="E4"/>
  <c r="E3"/>
  <c r="S4" i="1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3"/>
  <c r="T15"/>
  <c r="T31"/>
  <c r="T47"/>
  <c r="T63"/>
  <c r="T79"/>
  <c r="T95"/>
  <c r="T119"/>
  <c r="T147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T131" s="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3"/>
  <c r="H4"/>
  <c r="H5"/>
  <c r="H6"/>
  <c r="H7"/>
  <c r="H8"/>
  <c r="H9"/>
  <c r="H10"/>
  <c r="H11"/>
  <c r="H12"/>
  <c r="H13"/>
  <c r="H14"/>
  <c r="H15"/>
  <c r="H16"/>
  <c r="H17"/>
  <c r="T17" s="1"/>
  <c r="H18"/>
  <c r="H19"/>
  <c r="H20"/>
  <c r="H21"/>
  <c r="H22"/>
  <c r="H23"/>
  <c r="H24"/>
  <c r="H25"/>
  <c r="H26"/>
  <c r="H27"/>
  <c r="H28"/>
  <c r="H29"/>
  <c r="T29" s="1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T49" s="1"/>
  <c r="H50"/>
  <c r="H51"/>
  <c r="H52"/>
  <c r="H53"/>
  <c r="H54"/>
  <c r="H55"/>
  <c r="H56"/>
  <c r="H57"/>
  <c r="H58"/>
  <c r="H59"/>
  <c r="H60"/>
  <c r="H61"/>
  <c r="T61" s="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T81" s="1"/>
  <c r="H82"/>
  <c r="H83"/>
  <c r="H84"/>
  <c r="H85"/>
  <c r="H86"/>
  <c r="H87"/>
  <c r="H88"/>
  <c r="H89"/>
  <c r="H90"/>
  <c r="H91"/>
  <c r="H92"/>
  <c r="H93"/>
  <c r="T93" s="1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T139" s="1"/>
  <c r="H140"/>
  <c r="H141"/>
  <c r="H142"/>
  <c r="H143"/>
  <c r="H144"/>
  <c r="H145"/>
  <c r="H146"/>
  <c r="H147"/>
  <c r="H148"/>
  <c r="H149"/>
  <c r="H150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H3"/>
  <c r="T107"/>
  <c r="T115"/>
  <c r="T123"/>
  <c r="F3"/>
  <c r="E150"/>
  <c r="E149"/>
  <c r="E148"/>
  <c r="E147"/>
  <c r="E146"/>
  <c r="E145"/>
  <c r="E144"/>
  <c r="T143"/>
  <c r="E143"/>
  <c r="E142"/>
  <c r="E141"/>
  <c r="E140"/>
  <c r="E139"/>
  <c r="E138"/>
  <c r="E137"/>
  <c r="E136"/>
  <c r="T135"/>
  <c r="E135"/>
  <c r="E134"/>
  <c r="E133"/>
  <c r="E132"/>
  <c r="E131"/>
  <c r="E130"/>
  <c r="E129"/>
  <c r="E128"/>
  <c r="T127"/>
  <c r="E127"/>
  <c r="E126"/>
  <c r="E125"/>
  <c r="E124"/>
  <c r="E123"/>
  <c r="E122"/>
  <c r="E121"/>
  <c r="E120"/>
  <c r="E119"/>
  <c r="E118"/>
  <c r="E117"/>
  <c r="E116"/>
  <c r="E115"/>
  <c r="E114"/>
  <c r="E113"/>
  <c r="E112"/>
  <c r="T111"/>
  <c r="E111"/>
  <c r="E110"/>
  <c r="E109"/>
  <c r="E108"/>
  <c r="E107"/>
  <c r="E106"/>
  <c r="E105"/>
  <c r="E104"/>
  <c r="T103"/>
  <c r="E103"/>
  <c r="E102"/>
  <c r="E101"/>
  <c r="E100"/>
  <c r="T99"/>
  <c r="E99"/>
  <c r="E98"/>
  <c r="E97"/>
  <c r="E96"/>
  <c r="E95"/>
  <c r="E94"/>
  <c r="E93"/>
  <c r="E92"/>
  <c r="T91"/>
  <c r="E91"/>
  <c r="E90"/>
  <c r="E89"/>
  <c r="E88"/>
  <c r="T87"/>
  <c r="E87"/>
  <c r="E86"/>
  <c r="E85"/>
  <c r="E84"/>
  <c r="T83"/>
  <c r="E83"/>
  <c r="E82"/>
  <c r="E81"/>
  <c r="E80"/>
  <c r="E79"/>
  <c r="E78"/>
  <c r="E77"/>
  <c r="E76"/>
  <c r="T75"/>
  <c r="E75"/>
  <c r="E74"/>
  <c r="E73"/>
  <c r="E72"/>
  <c r="T71"/>
  <c r="E71"/>
  <c r="E70"/>
  <c r="E69"/>
  <c r="E68"/>
  <c r="T67"/>
  <c r="E67"/>
  <c r="E66"/>
  <c r="E65"/>
  <c r="E64"/>
  <c r="E63"/>
  <c r="E62"/>
  <c r="E61"/>
  <c r="E60"/>
  <c r="T59"/>
  <c r="E59"/>
  <c r="E58"/>
  <c r="E57"/>
  <c r="E56"/>
  <c r="T55"/>
  <c r="E55"/>
  <c r="E54"/>
  <c r="E53"/>
  <c r="E52"/>
  <c r="T51"/>
  <c r="E51"/>
  <c r="E50"/>
  <c r="E49"/>
  <c r="E48"/>
  <c r="E47"/>
  <c r="E46"/>
  <c r="E45"/>
  <c r="E44"/>
  <c r="T43"/>
  <c r="E43"/>
  <c r="E42"/>
  <c r="E41"/>
  <c r="E40"/>
  <c r="T39"/>
  <c r="E39"/>
  <c r="E38"/>
  <c r="E37"/>
  <c r="E36"/>
  <c r="T35"/>
  <c r="E35"/>
  <c r="E34"/>
  <c r="E33"/>
  <c r="E32"/>
  <c r="E31"/>
  <c r="E30"/>
  <c r="E29"/>
  <c r="E28"/>
  <c r="T27"/>
  <c r="E27"/>
  <c r="E26"/>
  <c r="E25"/>
  <c r="E24"/>
  <c r="T23"/>
  <c r="E23"/>
  <c r="E22"/>
  <c r="E21"/>
  <c r="E20"/>
  <c r="T19"/>
  <c r="E19"/>
  <c r="E18"/>
  <c r="E17"/>
  <c r="E16"/>
  <c r="E15"/>
  <c r="E14"/>
  <c r="E13"/>
  <c r="E12"/>
  <c r="T11"/>
  <c r="E11"/>
  <c r="E10"/>
  <c r="E9"/>
  <c r="E8"/>
  <c r="T7"/>
  <c r="E7"/>
  <c r="E6"/>
  <c r="E5"/>
  <c r="E4"/>
  <c r="E3"/>
  <c r="S20" i="19" l="1"/>
  <c r="T20" s="1"/>
  <c r="S52"/>
  <c r="T52" s="1"/>
  <c r="S68"/>
  <c r="T68" s="1"/>
  <c r="S100"/>
  <c r="T100" s="1"/>
  <c r="S16"/>
  <c r="T16" s="1"/>
  <c r="S32"/>
  <c r="T32" s="1"/>
  <c r="S48"/>
  <c r="T48" s="1"/>
  <c r="S64"/>
  <c r="T64" s="1"/>
  <c r="S80"/>
  <c r="T80" s="1"/>
  <c r="S96"/>
  <c r="T96" s="1"/>
  <c r="S112"/>
  <c r="T112" s="1"/>
  <c r="S128"/>
  <c r="T128" s="1"/>
  <c r="S144"/>
  <c r="T144" s="1"/>
  <c r="S56"/>
  <c r="T56" s="1"/>
  <c r="S4"/>
  <c r="T4" s="1"/>
  <c r="S36"/>
  <c r="T36" s="1"/>
  <c r="S84"/>
  <c r="T84" s="1"/>
  <c r="S116"/>
  <c r="T116" s="1"/>
  <c r="S132"/>
  <c r="T132" s="1"/>
  <c r="S148"/>
  <c r="T148" s="1"/>
  <c r="S12"/>
  <c r="T12" s="1"/>
  <c r="S28"/>
  <c r="T28" s="1"/>
  <c r="S44"/>
  <c r="T44" s="1"/>
  <c r="S60"/>
  <c r="T60" s="1"/>
  <c r="S76"/>
  <c r="T76" s="1"/>
  <c r="S92"/>
  <c r="T92" s="1"/>
  <c r="S108"/>
  <c r="T108" s="1"/>
  <c r="S124"/>
  <c r="T124" s="1"/>
  <c r="S140"/>
  <c r="T140" s="1"/>
  <c r="S30"/>
  <c r="T30" s="1"/>
  <c r="S62"/>
  <c r="T62" s="1"/>
  <c r="S86"/>
  <c r="T86" s="1"/>
  <c r="S118"/>
  <c r="T118" s="1"/>
  <c r="S22"/>
  <c r="T22" s="1"/>
  <c r="S94"/>
  <c r="T94" s="1"/>
  <c r="S150"/>
  <c r="T150" s="1"/>
  <c r="S54"/>
  <c r="T54" s="1"/>
  <c r="S126"/>
  <c r="T126" s="1"/>
  <c r="S9"/>
  <c r="T9" s="1"/>
  <c r="S14"/>
  <c r="T14" s="1"/>
  <c r="S46"/>
  <c r="T46" s="1"/>
  <c r="S78"/>
  <c r="T78" s="1"/>
  <c r="S110"/>
  <c r="T110" s="1"/>
  <c r="S142"/>
  <c r="T142" s="1"/>
  <c r="S6"/>
  <c r="T6" s="1"/>
  <c r="S38"/>
  <c r="T38" s="1"/>
  <c r="S70"/>
  <c r="T70" s="1"/>
  <c r="S102"/>
  <c r="T102" s="1"/>
  <c r="S134"/>
  <c r="T134" s="1"/>
  <c r="S10"/>
  <c r="T10" s="1"/>
  <c r="S18"/>
  <c r="T18" s="1"/>
  <c r="S26"/>
  <c r="T26" s="1"/>
  <c r="S34"/>
  <c r="T34" s="1"/>
  <c r="S42"/>
  <c r="T42" s="1"/>
  <c r="S50"/>
  <c r="T50" s="1"/>
  <c r="S58"/>
  <c r="T58" s="1"/>
  <c r="S66"/>
  <c r="T66" s="1"/>
  <c r="S74"/>
  <c r="T74" s="1"/>
  <c r="S82"/>
  <c r="T82" s="1"/>
  <c r="S90"/>
  <c r="T90" s="1"/>
  <c r="S98"/>
  <c r="T98" s="1"/>
  <c r="S106"/>
  <c r="T106" s="1"/>
  <c r="S114"/>
  <c r="T114" s="1"/>
  <c r="S122"/>
  <c r="T122" s="1"/>
  <c r="S130"/>
  <c r="T130" s="1"/>
  <c r="S138"/>
  <c r="T138" s="1"/>
  <c r="S146"/>
  <c r="T146" s="1"/>
  <c r="S82" i="18"/>
  <c r="T82" s="1"/>
  <c r="S98"/>
  <c r="T98" s="1"/>
  <c r="S146"/>
  <c r="T146" s="1"/>
  <c r="S106"/>
  <c r="T106" s="1"/>
  <c r="S122"/>
  <c r="T122" s="1"/>
  <c r="S18"/>
  <c r="T18" s="1"/>
  <c r="S34"/>
  <c r="T34" s="1"/>
  <c r="S3"/>
  <c r="T3" s="1"/>
  <c r="S10"/>
  <c r="T10" s="1"/>
  <c r="S26"/>
  <c r="T26" s="1"/>
  <c r="S50"/>
  <c r="T50" s="1"/>
  <c r="S74"/>
  <c r="T74" s="1"/>
  <c r="S90"/>
  <c r="T90" s="1"/>
  <c r="S114"/>
  <c r="T114" s="1"/>
  <c r="S138"/>
  <c r="T138" s="1"/>
  <c r="S66"/>
  <c r="T66" s="1"/>
  <c r="S130"/>
  <c r="T130" s="1"/>
  <c r="S6"/>
  <c r="T6" s="1"/>
  <c r="S14"/>
  <c r="T14" s="1"/>
  <c r="S22"/>
  <c r="T22" s="1"/>
  <c r="S30"/>
  <c r="T30" s="1"/>
  <c r="S38"/>
  <c r="T38" s="1"/>
  <c r="S46"/>
  <c r="T46" s="1"/>
  <c r="S54"/>
  <c r="T54" s="1"/>
  <c r="S62"/>
  <c r="T62" s="1"/>
  <c r="S70"/>
  <c r="T70" s="1"/>
  <c r="S78"/>
  <c r="T78" s="1"/>
  <c r="S86"/>
  <c r="T86" s="1"/>
  <c r="S94"/>
  <c r="T94" s="1"/>
  <c r="S102"/>
  <c r="T102" s="1"/>
  <c r="S110"/>
  <c r="T110" s="1"/>
  <c r="S118"/>
  <c r="T118" s="1"/>
  <c r="S126"/>
  <c r="T126" s="1"/>
  <c r="S134"/>
  <c r="T134" s="1"/>
  <c r="S142"/>
  <c r="T142" s="1"/>
  <c r="S150"/>
  <c r="T150" s="1"/>
  <c r="S8"/>
  <c r="T8" s="1"/>
  <c r="S16"/>
  <c r="T16" s="1"/>
  <c r="S24"/>
  <c r="T24" s="1"/>
  <c r="S32"/>
  <c r="T32" s="1"/>
  <c r="S40"/>
  <c r="T40" s="1"/>
  <c r="S48"/>
  <c r="T48" s="1"/>
  <c r="S56"/>
  <c r="T56" s="1"/>
  <c r="S64"/>
  <c r="T64" s="1"/>
  <c r="S72"/>
  <c r="T72" s="1"/>
  <c r="S80"/>
  <c r="T80" s="1"/>
  <c r="S88"/>
  <c r="T88" s="1"/>
  <c r="S96"/>
  <c r="T96" s="1"/>
  <c r="S104"/>
  <c r="T104" s="1"/>
  <c r="S112"/>
  <c r="T112" s="1"/>
  <c r="S120"/>
  <c r="T120" s="1"/>
  <c r="S128"/>
  <c r="T128" s="1"/>
  <c r="S136"/>
  <c r="T136" s="1"/>
  <c r="S144"/>
  <c r="T144" s="1"/>
  <c r="S4"/>
  <c r="T4" s="1"/>
  <c r="S12"/>
  <c r="T12" s="1"/>
  <c r="S20"/>
  <c r="T20" s="1"/>
  <c r="S28"/>
  <c r="T28" s="1"/>
  <c r="S36"/>
  <c r="T36" s="1"/>
  <c r="S44"/>
  <c r="T44" s="1"/>
  <c r="S52"/>
  <c r="T52" s="1"/>
  <c r="S60"/>
  <c r="T60" s="1"/>
  <c r="S68"/>
  <c r="T68" s="1"/>
  <c r="S76"/>
  <c r="T76" s="1"/>
  <c r="S84"/>
  <c r="T84" s="1"/>
  <c r="S92"/>
  <c r="T92" s="1"/>
  <c r="S100"/>
  <c r="T100" s="1"/>
  <c r="S108"/>
  <c r="T108" s="1"/>
  <c r="S116"/>
  <c r="T116" s="1"/>
  <c r="S124"/>
  <c r="T124" s="1"/>
  <c r="S132"/>
  <c r="T132" s="1"/>
  <c r="S140"/>
  <c r="T140" s="1"/>
  <c r="S148"/>
  <c r="T148" s="1"/>
  <c r="S86" i="17"/>
  <c r="T86" s="1"/>
  <c r="S118"/>
  <c r="T118" s="1"/>
  <c r="S30"/>
  <c r="T30" s="1"/>
  <c r="S62"/>
  <c r="T62" s="1"/>
  <c r="S48"/>
  <c r="T48" s="1"/>
  <c r="S64"/>
  <c r="T64" s="1"/>
  <c r="S140"/>
  <c r="T140" s="1"/>
  <c r="S12"/>
  <c r="T12" s="1"/>
  <c r="S28"/>
  <c r="T28" s="1"/>
  <c r="S44"/>
  <c r="T44" s="1"/>
  <c r="S60"/>
  <c r="T60" s="1"/>
  <c r="S76"/>
  <c r="T76" s="1"/>
  <c r="S92"/>
  <c r="T92" s="1"/>
  <c r="S108"/>
  <c r="T108" s="1"/>
  <c r="S124"/>
  <c r="T124" s="1"/>
  <c r="S136"/>
  <c r="T136" s="1"/>
  <c r="S4"/>
  <c r="T4" s="1"/>
  <c r="S16"/>
  <c r="T16" s="1"/>
  <c r="S32"/>
  <c r="T32" s="1"/>
  <c r="S80"/>
  <c r="T80" s="1"/>
  <c r="S96"/>
  <c r="T96" s="1"/>
  <c r="S112"/>
  <c r="T112" s="1"/>
  <c r="S128"/>
  <c r="T128" s="1"/>
  <c r="S8"/>
  <c r="T8" s="1"/>
  <c r="S24"/>
  <c r="T24" s="1"/>
  <c r="S40"/>
  <c r="T40" s="1"/>
  <c r="S56"/>
  <c r="T56" s="1"/>
  <c r="S72"/>
  <c r="T72" s="1"/>
  <c r="S88"/>
  <c r="T88" s="1"/>
  <c r="S104"/>
  <c r="T104" s="1"/>
  <c r="S120"/>
  <c r="T120" s="1"/>
  <c r="S148"/>
  <c r="T148" s="1"/>
  <c r="S22"/>
  <c r="T22" s="1"/>
  <c r="S94"/>
  <c r="T94" s="1"/>
  <c r="S150"/>
  <c r="T150" s="1"/>
  <c r="S54"/>
  <c r="T54" s="1"/>
  <c r="S126"/>
  <c r="T126" s="1"/>
  <c r="S14"/>
  <c r="T14" s="1"/>
  <c r="S46"/>
  <c r="T46" s="1"/>
  <c r="S78"/>
  <c r="T78" s="1"/>
  <c r="S110"/>
  <c r="T110" s="1"/>
  <c r="S142"/>
  <c r="T142" s="1"/>
  <c r="S6"/>
  <c r="T6" s="1"/>
  <c r="S38"/>
  <c r="T38" s="1"/>
  <c r="S70"/>
  <c r="T70" s="1"/>
  <c r="S102"/>
  <c r="T102" s="1"/>
  <c r="S134"/>
  <c r="T134" s="1"/>
  <c r="S3"/>
  <c r="T3" s="1"/>
  <c r="S10"/>
  <c r="T10" s="1"/>
  <c r="S18"/>
  <c r="T18" s="1"/>
  <c r="S26"/>
  <c r="T26" s="1"/>
  <c r="S34"/>
  <c r="T34" s="1"/>
  <c r="S42"/>
  <c r="T42" s="1"/>
  <c r="S50"/>
  <c r="T50" s="1"/>
  <c r="S58"/>
  <c r="T58" s="1"/>
  <c r="S66"/>
  <c r="T66" s="1"/>
  <c r="S74"/>
  <c r="T74" s="1"/>
  <c r="S82"/>
  <c r="T82" s="1"/>
  <c r="S90"/>
  <c r="T90" s="1"/>
  <c r="S98"/>
  <c r="T98" s="1"/>
  <c r="S106"/>
  <c r="T106" s="1"/>
  <c r="S114"/>
  <c r="T114" s="1"/>
  <c r="S122"/>
  <c r="T122" s="1"/>
  <c r="S130"/>
  <c r="T130" s="1"/>
  <c r="S138"/>
  <c r="T138" s="1"/>
  <c r="S146"/>
  <c r="T146" s="1"/>
  <c r="S46" i="16"/>
  <c r="T46" s="1"/>
  <c r="S62"/>
  <c r="T62" s="1"/>
  <c r="S102"/>
  <c r="T102" s="1"/>
  <c r="S26"/>
  <c r="T26" s="1"/>
  <c r="S90"/>
  <c r="T90" s="1"/>
  <c r="S34"/>
  <c r="T34" s="1"/>
  <c r="S50"/>
  <c r="T50" s="1"/>
  <c r="S110"/>
  <c r="T110" s="1"/>
  <c r="S126"/>
  <c r="T126" s="1"/>
  <c r="S38"/>
  <c r="T38" s="1"/>
  <c r="S98"/>
  <c r="T98" s="1"/>
  <c r="S114"/>
  <c r="T114" s="1"/>
  <c r="S14"/>
  <c r="T14" s="1"/>
  <c r="S30"/>
  <c r="T30" s="1"/>
  <c r="S66"/>
  <c r="T66" s="1"/>
  <c r="S78"/>
  <c r="T78" s="1"/>
  <c r="S94"/>
  <c r="T94" s="1"/>
  <c r="S130"/>
  <c r="T130" s="1"/>
  <c r="S142"/>
  <c r="T142" s="1"/>
  <c r="S6"/>
  <c r="T6" s="1"/>
  <c r="S18"/>
  <c r="T18" s="1"/>
  <c r="S58"/>
  <c r="T58" s="1"/>
  <c r="S70"/>
  <c r="T70" s="1"/>
  <c r="S82"/>
  <c r="T82" s="1"/>
  <c r="S122"/>
  <c r="T122" s="1"/>
  <c r="S134"/>
  <c r="T134" s="1"/>
  <c r="S146"/>
  <c r="T146" s="1"/>
  <c r="S10"/>
  <c r="T10" s="1"/>
  <c r="S22"/>
  <c r="T22" s="1"/>
  <c r="S42"/>
  <c r="T42" s="1"/>
  <c r="S54"/>
  <c r="T54" s="1"/>
  <c r="S74"/>
  <c r="T74" s="1"/>
  <c r="S86"/>
  <c r="T86" s="1"/>
  <c r="S106"/>
  <c r="T106" s="1"/>
  <c r="S118"/>
  <c r="T118" s="1"/>
  <c r="S138"/>
  <c r="T138" s="1"/>
  <c r="S150"/>
  <c r="T150" s="1"/>
  <c r="S3"/>
  <c r="T3" s="1"/>
  <c r="S8"/>
  <c r="T8" s="1"/>
  <c r="S16"/>
  <c r="T16" s="1"/>
  <c r="S32"/>
  <c r="T32" s="1"/>
  <c r="S40"/>
  <c r="T40" s="1"/>
  <c r="S64"/>
  <c r="T64" s="1"/>
  <c r="S72"/>
  <c r="T72" s="1"/>
  <c r="S80"/>
  <c r="T80" s="1"/>
  <c r="S88"/>
  <c r="T88" s="1"/>
  <c r="S112"/>
  <c r="T112" s="1"/>
  <c r="S136"/>
  <c r="T136" s="1"/>
  <c r="S24"/>
  <c r="T24" s="1"/>
  <c r="S48"/>
  <c r="T48" s="1"/>
  <c r="S56"/>
  <c r="T56" s="1"/>
  <c r="S96"/>
  <c r="T96" s="1"/>
  <c r="S104"/>
  <c r="T104" s="1"/>
  <c r="S120"/>
  <c r="T120" s="1"/>
  <c r="S128"/>
  <c r="T128" s="1"/>
  <c r="S144"/>
  <c r="T144" s="1"/>
  <c r="S4"/>
  <c r="T4" s="1"/>
  <c r="S12"/>
  <c r="T12" s="1"/>
  <c r="S20"/>
  <c r="T20" s="1"/>
  <c r="S28"/>
  <c r="T28" s="1"/>
  <c r="S36"/>
  <c r="T36" s="1"/>
  <c r="S44"/>
  <c r="T44" s="1"/>
  <c r="S52"/>
  <c r="T52" s="1"/>
  <c r="S60"/>
  <c r="T60" s="1"/>
  <c r="S68"/>
  <c r="T68" s="1"/>
  <c r="S76"/>
  <c r="T76" s="1"/>
  <c r="S84"/>
  <c r="T84" s="1"/>
  <c r="S92"/>
  <c r="T92" s="1"/>
  <c r="S100"/>
  <c r="T100" s="1"/>
  <c r="S108"/>
  <c r="T108" s="1"/>
  <c r="S116"/>
  <c r="T116" s="1"/>
  <c r="S124"/>
  <c r="T124" s="1"/>
  <c r="S132"/>
  <c r="T132" s="1"/>
  <c r="S140"/>
  <c r="T140" s="1"/>
  <c r="S148"/>
  <c r="T148" s="1"/>
  <c r="T10" i="15"/>
  <c r="T42"/>
  <c r="T62"/>
  <c r="T30"/>
  <c r="T66"/>
  <c r="T106"/>
  <c r="T126"/>
  <c r="T74"/>
  <c r="T94"/>
  <c r="T130"/>
  <c r="T138"/>
  <c r="T22"/>
  <c r="T54"/>
  <c r="T98"/>
  <c r="T118"/>
  <c r="T34"/>
  <c r="T86"/>
  <c r="T150"/>
  <c r="T14"/>
  <c r="T26"/>
  <c r="T46"/>
  <c r="T58"/>
  <c r="T78"/>
  <c r="T90"/>
  <c r="T110"/>
  <c r="T122"/>
  <c r="T142"/>
  <c r="T6"/>
  <c r="T18"/>
  <c r="T38"/>
  <c r="T50"/>
  <c r="T70"/>
  <c r="T82"/>
  <c r="T102"/>
  <c r="T114"/>
  <c r="T134"/>
  <c r="T146"/>
  <c r="T4"/>
  <c r="T44"/>
  <c r="T60"/>
  <c r="T76"/>
  <c r="T84"/>
  <c r="T100"/>
  <c r="T108"/>
  <c r="T124"/>
  <c r="T140"/>
  <c r="T148"/>
  <c r="T12"/>
  <c r="T20"/>
  <c r="T28"/>
  <c r="T36"/>
  <c r="T52"/>
  <c r="T68"/>
  <c r="T92"/>
  <c r="T116"/>
  <c r="T132"/>
  <c r="T8"/>
  <c r="T16"/>
  <c r="T24"/>
  <c r="T32"/>
  <c r="T40"/>
  <c r="T48"/>
  <c r="T56"/>
  <c r="T64"/>
  <c r="T72"/>
  <c r="T80"/>
  <c r="T88"/>
  <c r="T96"/>
  <c r="T104"/>
  <c r="T112"/>
  <c r="T120"/>
  <c r="T128"/>
  <c r="T136"/>
  <c r="T144"/>
  <c r="T8" i="14"/>
  <c r="T24"/>
  <c r="T40"/>
  <c r="T56"/>
  <c r="T72"/>
  <c r="T88"/>
  <c r="T104"/>
  <c r="T108"/>
  <c r="T136"/>
  <c r="T140"/>
  <c r="T86"/>
  <c r="T128"/>
  <c r="T132"/>
  <c r="T16"/>
  <c r="T32"/>
  <c r="T48"/>
  <c r="T64"/>
  <c r="T80"/>
  <c r="T96"/>
  <c r="T120"/>
  <c r="T124"/>
  <c r="T4"/>
  <c r="T20"/>
  <c r="T36"/>
  <c r="T52"/>
  <c r="T68"/>
  <c r="T84"/>
  <c r="T100"/>
  <c r="T12"/>
  <c r="T28"/>
  <c r="T44"/>
  <c r="T60"/>
  <c r="T76"/>
  <c r="T92"/>
  <c r="T112"/>
  <c r="T116"/>
  <c r="T144"/>
  <c r="T148"/>
  <c r="T3"/>
  <c r="T94"/>
  <c r="T54"/>
  <c r="T126"/>
  <c r="T30"/>
  <c r="T149"/>
  <c r="T145"/>
  <c r="T141"/>
  <c r="T137"/>
  <c r="T133"/>
  <c r="T129"/>
  <c r="T125"/>
  <c r="T121"/>
  <c r="T117"/>
  <c r="T113"/>
  <c r="T109"/>
  <c r="T105"/>
  <c r="T101"/>
  <c r="T97"/>
  <c r="T89"/>
  <c r="T85"/>
  <c r="T77"/>
  <c r="T73"/>
  <c r="T69"/>
  <c r="T65"/>
  <c r="T57"/>
  <c r="T53"/>
  <c r="T45"/>
  <c r="T41"/>
  <c r="T37"/>
  <c r="T33"/>
  <c r="T25"/>
  <c r="T21"/>
  <c r="T13"/>
  <c r="T9"/>
  <c r="T5"/>
  <c r="T22"/>
  <c r="T62"/>
  <c r="T110"/>
  <c r="T142"/>
  <c r="T6"/>
  <c r="T14"/>
  <c r="T46"/>
  <c r="T78"/>
  <c r="T38"/>
  <c r="T70"/>
  <c r="T102"/>
  <c r="T118"/>
  <c r="T134"/>
  <c r="T150"/>
  <c r="T10"/>
  <c r="T18"/>
  <c r="T26"/>
  <c r="T34"/>
  <c r="T42"/>
  <c r="T50"/>
  <c r="T58"/>
  <c r="T66"/>
  <c r="T74"/>
  <c r="T82"/>
  <c r="T90"/>
  <c r="T98"/>
  <c r="T106"/>
  <c r="T114"/>
  <c r="T122"/>
  <c r="T130"/>
  <c r="T138"/>
  <c r="T146"/>
  <c r="H4" i="26"/>
  <c r="G4"/>
  <c r="F7" l="1"/>
  <c r="H7"/>
  <c r="I5"/>
  <c r="E7"/>
  <c r="I6"/>
  <c r="F4"/>
  <c r="G7"/>
  <c r="E4"/>
  <c r="H10" l="1"/>
  <c r="I7"/>
  <c r="G10" l="1"/>
  <c r="F10"/>
  <c r="I9"/>
  <c r="I8"/>
  <c r="E10"/>
  <c r="M5" l="1"/>
  <c r="I10"/>
  <c r="M7" l="1"/>
  <c r="M9"/>
</calcChain>
</file>

<file path=xl/comments1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HP</author>
  </authors>
  <commentList>
    <comment ref="C2" authorId="0">
      <text>
        <r>
          <rPr>
            <b/>
            <sz val="9"/>
            <color indexed="81"/>
            <rFont val="宋体"/>
            <family val="3"/>
            <charset val="134"/>
          </rPr>
          <t>单位：米，保留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位小数
例：</t>
        </r>
        <r>
          <rPr>
            <b/>
            <sz val="9"/>
            <color indexed="81"/>
            <rFont val="Tahoma"/>
            <family val="2"/>
          </rPr>
          <t>1.50   1.24</t>
        </r>
      </text>
    </comment>
    <comment ref="D2" authorId="0">
      <text>
        <r>
          <rPr>
            <b/>
            <sz val="9"/>
            <color indexed="81"/>
            <rFont val="宋体"/>
            <family val="3"/>
            <charset val="134"/>
          </rPr>
          <t>单位：公斤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例子：</t>
        </r>
        <r>
          <rPr>
            <sz val="9"/>
            <color indexed="81"/>
            <rFont val="Tahoma"/>
            <family val="2"/>
          </rPr>
          <t>22.4    35.7</t>
        </r>
      </text>
    </comment>
    <comment ref="E2" authorId="0">
      <text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</t>
        </r>
      </text>
    </comment>
    <comment ref="I2" authorId="0">
      <text>
        <r>
          <rPr>
            <b/>
            <sz val="9"/>
            <color indexed="81"/>
            <rFont val="宋体"/>
            <family val="3"/>
            <charset val="134"/>
          </rPr>
          <t>单位：厘米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宋体"/>
            <family val="3"/>
            <charset val="134"/>
          </rPr>
          <t>保留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位小数
例：-2.1  5.6  14.9</t>
        </r>
      </text>
    </comment>
    <comment ref="K2" authorId="0">
      <text>
        <r>
          <rPr>
            <sz val="9"/>
            <color indexed="81"/>
            <rFont val="Tahoma"/>
            <family val="2"/>
          </rPr>
          <t xml:space="preserve">10"21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10.2
9"48   </t>
        </r>
        <r>
          <rPr>
            <sz val="9"/>
            <color indexed="81"/>
            <rFont val="宋体"/>
            <family val="3"/>
            <charset val="134"/>
          </rPr>
          <t>写成</t>
        </r>
        <r>
          <rPr>
            <sz val="9"/>
            <color indexed="81"/>
            <rFont val="Tahoma"/>
            <family val="2"/>
          </rPr>
          <t xml:space="preserve">  9.4
</t>
        </r>
        <r>
          <rPr>
            <sz val="9"/>
            <color indexed="81"/>
            <rFont val="宋体"/>
            <family val="3"/>
            <charset val="134"/>
          </rPr>
          <t>保留一位小数</t>
        </r>
      </text>
    </comment>
    <comment ref="Q2" authorId="0">
      <text>
        <r>
          <rPr>
            <b/>
            <sz val="9"/>
            <color indexed="81"/>
            <rFont val="宋体"/>
            <family val="3"/>
            <charset val="134"/>
          </rPr>
          <t>成绩保留到秒，例</t>
        </r>
        <r>
          <rPr>
            <b/>
            <sz val="9"/>
            <color indexed="81"/>
            <rFont val="Tahoma"/>
            <family val="2"/>
          </rPr>
          <t>:1'25"46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1.25
    2‘00“53</t>
        </r>
        <r>
          <rPr>
            <b/>
            <sz val="9"/>
            <color indexed="81"/>
            <rFont val="宋体"/>
            <family val="3"/>
            <charset val="134"/>
          </rPr>
          <t>写成</t>
        </r>
        <r>
          <rPr>
            <b/>
            <sz val="9"/>
            <color indexed="81"/>
            <rFont val="Tahoma"/>
            <family val="2"/>
          </rPr>
          <t>2.00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<sst xmlns="http://schemas.openxmlformats.org/spreadsheetml/2006/main" count="1847" uniqueCount="101">
  <si>
    <t>表1-1  男生体重指数（BMI）单项评分表（单位：千克/米2）</t>
  </si>
  <si>
    <t>等级</t>
  </si>
  <si>
    <t>单项</t>
  </si>
  <si>
    <t>一年级</t>
  </si>
  <si>
    <t>二年级</t>
  </si>
  <si>
    <t>三年级</t>
  </si>
  <si>
    <t>四年级</t>
  </si>
  <si>
    <t>五年级</t>
  </si>
  <si>
    <t>六年级</t>
  </si>
  <si>
    <t>初一</t>
  </si>
  <si>
    <t>初二</t>
  </si>
  <si>
    <t>初三</t>
  </si>
  <si>
    <t>高一</t>
  </si>
  <si>
    <t>高二</t>
  </si>
  <si>
    <t>高三</t>
  </si>
  <si>
    <t>得分</t>
  </si>
  <si>
    <t>正常</t>
  </si>
  <si>
    <t>低体重</t>
  </si>
  <si>
    <t>超重</t>
  </si>
  <si>
    <t>肥胖</t>
  </si>
  <si>
    <t>表1-2  女生体重指数（BMI）单项评分表（单位：千克/米2）</t>
  </si>
  <si>
    <t>单项得分</t>
  </si>
  <si>
    <t>表1-3  男生肺活量单项评分表（单位：毫升）</t>
  </si>
  <si>
    <t>优秀</t>
  </si>
  <si>
    <t>良好</t>
  </si>
  <si>
    <t>及格</t>
  </si>
  <si>
    <t>不及格</t>
  </si>
  <si>
    <t>表1-4  女生肺活量单项评分表（单位：毫升）</t>
  </si>
  <si>
    <t>表1-5  男生50米跑单项评分表（单位：秒）</t>
  </si>
  <si>
    <t>表1-6  女生50米跑单项评分表（单位：秒）</t>
  </si>
  <si>
    <t>表1-7  男生坐位体前屈单项评分表（单位：厘米）</t>
  </si>
  <si>
    <t>表1-8  女生坐位体前屈单项评分表（单位：厘米）</t>
  </si>
  <si>
    <t>表1-9  男生一分钟跳绳单项评分表（单位：次）</t>
  </si>
  <si>
    <t>表1-10  女生一分钟跳绳单项评分表（单位：次）</t>
  </si>
  <si>
    <t>表1-11  男生立定跳远单项评分表（单位：厘米）</t>
  </si>
  <si>
    <t>表1-12  女生立定跳远单项评分表（单位：厘米）</t>
  </si>
  <si>
    <t>表1-13  男生一分钟仰卧起坐、引体向上单项评分表（单位：次）</t>
  </si>
  <si>
    <t>表1-14  女生一分钟仰卧起坐单项评分表（单位：次）</t>
  </si>
  <si>
    <t>表1-15  小学男生耐力跑单项评分表（单位：分·秒）</t>
  </si>
  <si>
    <t>表1-16  小学女生耐力跑单项评分表（单位：分·秒）</t>
  </si>
  <si>
    <t>表1-15  初中男生耐力跑单项评分表（单位：分·秒）</t>
  </si>
  <si>
    <t>表1-16  初中女生耐力跑单项评分表（单位：分·秒）</t>
  </si>
  <si>
    <t>《国家学生体质健康标准（2014年修订）》测试指标与权重</t>
  </si>
  <si>
    <t xml:space="preserve"> </t>
  </si>
  <si>
    <t>测试对象</t>
  </si>
  <si>
    <t>单项指标</t>
  </si>
  <si>
    <t>权重（%）</t>
  </si>
  <si>
    <t>小学一年级至大学四年级</t>
  </si>
  <si>
    <t>体重指数（BMI）</t>
  </si>
  <si>
    <t>肺活量</t>
  </si>
  <si>
    <t>小学一、二年级</t>
  </si>
  <si>
    <t>50米跑</t>
  </si>
  <si>
    <t>坐位体前屈</t>
  </si>
  <si>
    <t>1分钟跳绳</t>
  </si>
  <si>
    <t>小学三、四年级</t>
  </si>
  <si>
    <t>1分钟仰卧起坐</t>
  </si>
  <si>
    <t>小学五、六年级</t>
  </si>
  <si>
    <t>50米×8往返跑</t>
  </si>
  <si>
    <t>初中、高中、大学各年级</t>
  </si>
  <si>
    <t>立定跳远</t>
  </si>
  <si>
    <t>引体向上（男）/1分钟仰卧起坐（女）</t>
  </si>
  <si>
    <t>1000米跑（男）/800米跑（女）</t>
  </si>
  <si>
    <r>
      <t>注：体重指数（BMI）=体重（千克）/身高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（米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</si>
  <si>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性别</t>
  </si>
  <si>
    <t>平均成绩</t>
  </si>
  <si>
    <t>等第</t>
  </si>
  <si>
    <t>身高（m）</t>
  </si>
  <si>
    <t>体重（kg）</t>
  </si>
  <si>
    <t>BMI（kg/m2）</t>
  </si>
  <si>
    <t>成绩</t>
  </si>
  <si>
    <t>男</t>
  </si>
  <si>
    <t>等地</t>
    <phoneticPr fontId="11" type="noConversion"/>
  </si>
  <si>
    <t>成绩</t>
    <phoneticPr fontId="11" type="noConversion"/>
  </si>
  <si>
    <t>得分</t>
    <phoneticPr fontId="11" type="noConversion"/>
  </si>
  <si>
    <r>
      <t>体重指数（BMI）（权重</t>
    </r>
    <r>
      <rPr>
        <sz val="9"/>
        <rFont val="宋体"/>
        <family val="3"/>
        <charset val="134"/>
      </rPr>
      <t>0.15）</t>
    </r>
    <phoneticPr fontId="11" type="noConversion"/>
  </si>
  <si>
    <r>
      <t>肺活量（权重0.</t>
    </r>
    <r>
      <rPr>
        <sz val="9"/>
        <rFont val="宋体"/>
        <family val="3"/>
        <charset val="134"/>
      </rPr>
      <t>15</t>
    </r>
    <r>
      <rPr>
        <sz val="9"/>
        <rFont val="宋体"/>
        <family val="3"/>
        <charset val="134"/>
      </rPr>
      <t>）</t>
    </r>
    <phoneticPr fontId="11" type="noConversion"/>
  </si>
  <si>
    <r>
      <t>50米（权重</t>
    </r>
    <r>
      <rPr>
        <sz val="9"/>
        <rFont val="宋体"/>
        <family val="3"/>
        <charset val="134"/>
      </rPr>
      <t>0.2</t>
    </r>
    <r>
      <rPr>
        <sz val="9"/>
        <rFont val="宋体"/>
        <family val="3"/>
        <charset val="134"/>
      </rPr>
      <t>）</t>
    </r>
    <phoneticPr fontId="11" type="noConversion"/>
  </si>
  <si>
    <t>坐位体前屈（权重0.1）</t>
    <phoneticPr fontId="11" type="noConversion"/>
  </si>
  <si>
    <t>男生</t>
    <phoneticPr fontId="11" type="noConversion"/>
  </si>
  <si>
    <t>女生</t>
    <phoneticPr fontId="11" type="noConversion"/>
  </si>
  <si>
    <t>优秀</t>
    <phoneticPr fontId="11" type="noConversion"/>
  </si>
  <si>
    <t>良好</t>
    <phoneticPr fontId="11" type="noConversion"/>
  </si>
  <si>
    <t>及格</t>
    <phoneticPr fontId="11" type="noConversion"/>
  </si>
  <si>
    <t>不及格</t>
    <phoneticPr fontId="11" type="noConversion"/>
  </si>
  <si>
    <t>汇总</t>
    <phoneticPr fontId="11" type="noConversion"/>
  </si>
  <si>
    <t>全校总汇</t>
    <phoneticPr fontId="11" type="noConversion"/>
  </si>
  <si>
    <t>总人数</t>
    <phoneticPr fontId="11" type="noConversion"/>
  </si>
  <si>
    <t>全校优秀率</t>
    <phoneticPr fontId="11" type="noConversion"/>
  </si>
  <si>
    <t>全校及格率</t>
    <phoneticPr fontId="11" type="noConversion"/>
  </si>
  <si>
    <t>全校优良率</t>
    <phoneticPr fontId="11" type="noConversion"/>
  </si>
  <si>
    <t>立定跳远（权重0.1）</t>
    <phoneticPr fontId="11" type="noConversion"/>
  </si>
  <si>
    <t>引体向上（权重0.1）</t>
    <phoneticPr fontId="11" type="noConversion"/>
  </si>
  <si>
    <t>1000M(权重0.2)</t>
    <phoneticPr fontId="11" type="noConversion"/>
  </si>
  <si>
    <t>姓名</t>
    <phoneticPr fontId="11" type="noConversion"/>
  </si>
  <si>
    <t>女</t>
    <phoneticPr fontId="11" type="noConversion"/>
  </si>
  <si>
    <t>仰卧起坐（权重0.1）</t>
    <phoneticPr fontId="11" type="noConversion"/>
  </si>
  <si>
    <t>800M(权重0.2)</t>
    <phoneticPr fontId="11" type="noConversion"/>
  </si>
  <si>
    <t>七年级</t>
    <phoneticPr fontId="11" type="noConversion"/>
  </si>
  <si>
    <t>八年级</t>
    <phoneticPr fontId="11" type="noConversion"/>
  </si>
  <si>
    <t>九年级</t>
    <phoneticPr fontId="11" type="noConversion"/>
  </si>
  <si>
    <r>
      <rPr>
        <sz val="16"/>
        <color rgb="FFFF0000"/>
        <rFont val="宋体"/>
        <family val="3"/>
        <charset val="134"/>
        <scheme val="minor"/>
      </rPr>
      <t>使用注意事项：
1</t>
    </r>
    <r>
      <rPr>
        <sz val="16"/>
        <rFont val="宋体"/>
        <family val="3"/>
        <charset val="134"/>
        <scheme val="minor"/>
      </rPr>
      <t>.该表格只能手动复制数据到指定的表格内，才能计算，所以</t>
    </r>
    <r>
      <rPr>
        <sz val="16"/>
        <color rgb="FFFF0000"/>
        <rFont val="宋体"/>
        <family val="3"/>
        <charset val="134"/>
        <scheme val="minor"/>
      </rPr>
      <t>==》请先把数据处理一下：以年级为单位，男女分开（记得保存原数据），然后把数据复制到本表对应位置，计算汇总在《初中成绩汇总》工作表内
2.一个班级的数据男女都输入完成后，不够的话就把公式往下拖动，多余的一定要把最后一人下面的所有冗余数据（主要是公式）都删除，否则计数会出错。</t>
    </r>
    <r>
      <rPr>
        <sz val="16"/>
        <rFont val="宋体"/>
        <family val="3"/>
        <charset val="134"/>
        <scheme val="minor"/>
      </rPr>
      <t>因为我不知道你们每个年级多少人，所以只做了150个，你们按各自的真实数据导入后，要把多计数的删除就是真实的计算结果了。</t>
    </r>
    <r>
      <rPr>
        <sz val="16"/>
        <color rgb="FFFF0000"/>
        <rFont val="宋体"/>
        <family val="3"/>
        <charset val="134"/>
        <scheme val="minor"/>
      </rPr>
      <t xml:space="preserve">
3.计算公式：（该公式正在向上级确认中。。。）
及格率=（实际上报总人数-不及格人数）/班级总人数
优秀率=总优秀人数/实际上报总人数
优良率=（优秀+良好）/实际上报总人数
</t>
    </r>
    <r>
      <rPr>
        <sz val="16"/>
        <rFont val="宋体"/>
        <family val="3"/>
        <charset val="134"/>
        <scheme val="minor"/>
      </rPr>
      <t xml:space="preserve">4、时间仓促，本人也水平有限，请大家在应用中帮我一起完善一下，有BUG私聊我改正后上传好方便大家使用！谢谢！对公式函数有兴趣的可以私聊。QQ：1987205
</t>
    </r>
    <r>
      <rPr>
        <sz val="16"/>
        <color rgb="FFFF0000"/>
        <rFont val="宋体"/>
        <family val="3"/>
        <charset val="134"/>
        <scheme val="minor"/>
      </rPr>
      <t xml:space="preserve">
                                                          新北圩小  陈前进
                                                               2020.11</t>
    </r>
    <r>
      <rPr>
        <sz val="11"/>
        <color theme="1"/>
        <rFont val="宋体"/>
        <family val="3"/>
        <charset val="134"/>
        <scheme val="minor"/>
      </rPr>
      <t xml:space="preserve">
</t>
    </r>
    <phoneticPr fontId="1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</si>
</sst>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_);[Red]\(0.0\)"/>
    <numFmt numFmtId="178" formatCode="0.00;[Red]0.00"/>
    <numFmt numFmtId="179" formatCode="0.0;[Red]0.0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vertAlign val="superscript"/>
      <sz val="12"/>
      <color theme="1"/>
      <name val="仿宋_GB231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theme="0"/>
      <name val="宋体"/>
      <family val="3"/>
      <charset val="134"/>
    </font>
    <font>
      <sz val="16"/>
      <color rgb="FFFF0000"/>
      <name val="宋体"/>
      <family val="3"/>
      <charset val="134"/>
      <scheme val="minor"/>
    </font>
    <font>
      <sz val="16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177" fontId="1" fillId="4" borderId="1" xfId="1" applyNumberFormat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9" fontId="1" fillId="0" borderId="1" xfId="1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1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/>
    </xf>
    <xf numFmtId="176" fontId="19" fillId="5" borderId="1" xfId="0" applyNumberFormat="1" applyFont="1" applyFill="1" applyBorder="1" applyAlignment="1">
      <alignment horizontal="center" vertical="center"/>
    </xf>
    <xf numFmtId="179" fontId="19" fillId="5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79" fontId="1" fillId="5" borderId="1" xfId="0" applyNumberFormat="1" applyFont="1" applyFill="1" applyBorder="1" applyAlignment="1">
      <alignment horizontal="center" vertical="center"/>
    </xf>
    <xf numFmtId="178" fontId="12" fillId="0" borderId="1" xfId="1" applyNumberFormat="1" applyFont="1" applyFill="1" applyBorder="1" applyAlignment="1">
      <alignment horizontal="center" vertical="center"/>
    </xf>
    <xf numFmtId="178" fontId="1" fillId="5" borderId="1" xfId="1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</cellXfs>
  <cellStyles count="2">
    <cellStyle name="常规" xfId="0" builtinId="0"/>
    <cellStyle name="常规 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1"/>
  <sheetViews>
    <sheetView tabSelected="1" topLeftCell="A386" zoomScale="70" zoomScaleNormal="70" workbookViewId="0">
      <selection activeCell="F390" sqref="F390:S408"/>
    </sheetView>
  </sheetViews>
  <sheetFormatPr defaultColWidth="9" defaultRowHeight="13.5"/>
  <cols>
    <col min="1" max="1" width="9" style="4"/>
    <col min="2" max="2" width="11.375" style="4" customWidth="1"/>
    <col min="3" max="16384" width="9" style="4"/>
  </cols>
  <sheetData>
    <row r="1" spans="1:15" ht="30.75" customHeigh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20"/>
    </row>
    <row r="2" spans="1:15">
      <c r="A2" s="74" t="s">
        <v>1</v>
      </c>
      <c r="B2" s="3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4" t="s">
        <v>7</v>
      </c>
      <c r="H2" s="74" t="s">
        <v>8</v>
      </c>
      <c r="I2" s="74" t="s">
        <v>9</v>
      </c>
      <c r="J2" s="74" t="s">
        <v>10</v>
      </c>
      <c r="K2" s="74" t="s">
        <v>11</v>
      </c>
      <c r="L2" s="74" t="s">
        <v>12</v>
      </c>
      <c r="M2" s="74" t="s">
        <v>13</v>
      </c>
      <c r="N2" s="74" t="s">
        <v>14</v>
      </c>
      <c r="O2" s="79"/>
    </row>
    <row r="3" spans="1:15">
      <c r="A3" s="74"/>
      <c r="B3" s="3" t="s">
        <v>15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9"/>
    </row>
    <row r="4" spans="1:15">
      <c r="A4" s="3" t="s">
        <v>17</v>
      </c>
      <c r="B4" s="3">
        <v>80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11"/>
    </row>
    <row r="5" spans="1:15" ht="15">
      <c r="A5" s="3" t="s">
        <v>17</v>
      </c>
      <c r="B5" s="3">
        <v>80</v>
      </c>
      <c r="C5" s="13">
        <v>13.4</v>
      </c>
      <c r="D5" s="13">
        <v>13.6</v>
      </c>
      <c r="E5" s="13">
        <v>13.8</v>
      </c>
      <c r="F5" s="13">
        <v>14.1</v>
      </c>
      <c r="G5" s="13">
        <v>14.3</v>
      </c>
      <c r="H5" s="13">
        <v>14.6</v>
      </c>
      <c r="I5" s="13">
        <v>15.4</v>
      </c>
      <c r="J5" s="13">
        <v>15.6</v>
      </c>
      <c r="K5" s="13">
        <v>15.7</v>
      </c>
      <c r="L5" s="13">
        <v>16.399999999999999</v>
      </c>
      <c r="M5" s="13">
        <v>16.7</v>
      </c>
      <c r="N5" s="13">
        <v>17.2</v>
      </c>
      <c r="O5" s="11"/>
    </row>
    <row r="6" spans="1:15" ht="15">
      <c r="A6" s="3" t="s">
        <v>16</v>
      </c>
      <c r="B6" s="3">
        <v>100</v>
      </c>
      <c r="C6" s="13">
        <v>13.5</v>
      </c>
      <c r="D6" s="13">
        <v>13.7</v>
      </c>
      <c r="E6" s="13">
        <v>13.9</v>
      </c>
      <c r="F6" s="13">
        <v>14.2</v>
      </c>
      <c r="G6" s="13">
        <v>14.4</v>
      </c>
      <c r="H6" s="13">
        <v>14.7</v>
      </c>
      <c r="I6" s="13">
        <v>15.5</v>
      </c>
      <c r="J6" s="13">
        <v>15.7</v>
      </c>
      <c r="K6" s="13">
        <v>15.8</v>
      </c>
      <c r="L6" s="13">
        <v>16.5</v>
      </c>
      <c r="M6" s="13">
        <v>16.8</v>
      </c>
      <c r="N6" s="13">
        <v>17.3</v>
      </c>
      <c r="O6" s="11"/>
    </row>
    <row r="7" spans="1:15" ht="15">
      <c r="A7" s="3" t="s">
        <v>16</v>
      </c>
      <c r="B7" s="3">
        <v>100</v>
      </c>
      <c r="C7" s="13">
        <v>18.100000000000001</v>
      </c>
      <c r="D7" s="13">
        <v>18.399999999999999</v>
      </c>
      <c r="E7" s="13">
        <v>19.399999999999999</v>
      </c>
      <c r="F7" s="13">
        <v>20.100000000000001</v>
      </c>
      <c r="G7" s="13">
        <v>21.4</v>
      </c>
      <c r="H7" s="13">
        <v>21.8</v>
      </c>
      <c r="I7" s="13">
        <v>22.1</v>
      </c>
      <c r="J7" s="13">
        <v>22.5</v>
      </c>
      <c r="K7" s="13">
        <v>22.8</v>
      </c>
      <c r="L7" s="13">
        <v>23.2</v>
      </c>
      <c r="M7" s="13">
        <v>23.7</v>
      </c>
      <c r="N7" s="13">
        <v>23.8</v>
      </c>
      <c r="O7" s="11"/>
    </row>
    <row r="8" spans="1:15" ht="15">
      <c r="A8" s="3" t="s">
        <v>18</v>
      </c>
      <c r="B8" s="3">
        <v>60</v>
      </c>
      <c r="C8" s="13">
        <v>18.2</v>
      </c>
      <c r="D8" s="13">
        <v>18.5</v>
      </c>
      <c r="E8" s="13">
        <v>19.5</v>
      </c>
      <c r="F8" s="13">
        <v>20.2</v>
      </c>
      <c r="G8" s="13">
        <v>21.5</v>
      </c>
      <c r="H8" s="13">
        <v>21.9</v>
      </c>
      <c r="I8" s="13">
        <v>22.2</v>
      </c>
      <c r="J8" s="13">
        <v>22.6</v>
      </c>
      <c r="K8" s="13">
        <v>22.9</v>
      </c>
      <c r="L8" s="13">
        <v>23.3</v>
      </c>
      <c r="M8" s="13">
        <v>23.8</v>
      </c>
      <c r="N8" s="13">
        <v>23.9</v>
      </c>
      <c r="O8" s="11"/>
    </row>
    <row r="9" spans="1:15" ht="15">
      <c r="A9" s="3" t="s">
        <v>18</v>
      </c>
      <c r="B9" s="3">
        <v>60</v>
      </c>
      <c r="C9" s="13">
        <v>20.3</v>
      </c>
      <c r="D9" s="13">
        <v>20.399999999999999</v>
      </c>
      <c r="E9" s="13">
        <v>22.1</v>
      </c>
      <c r="F9" s="13">
        <v>22.6</v>
      </c>
      <c r="G9" s="13">
        <v>24.1</v>
      </c>
      <c r="H9" s="13">
        <v>24.5</v>
      </c>
      <c r="I9" s="13">
        <v>24.9</v>
      </c>
      <c r="J9" s="13">
        <v>25.2</v>
      </c>
      <c r="K9" s="13">
        <v>26</v>
      </c>
      <c r="L9" s="13">
        <v>26.3</v>
      </c>
      <c r="M9" s="13">
        <v>26.5</v>
      </c>
      <c r="N9" s="13">
        <v>27.3</v>
      </c>
      <c r="O9" s="12"/>
    </row>
    <row r="10" spans="1:15" ht="16.5" customHeight="1">
      <c r="A10" s="3" t="s">
        <v>19</v>
      </c>
      <c r="B10" s="3">
        <v>60</v>
      </c>
      <c r="C10" s="13">
        <v>20.399999999999999</v>
      </c>
      <c r="D10" s="13">
        <v>20.5</v>
      </c>
      <c r="E10" s="13">
        <v>22.2</v>
      </c>
      <c r="F10" s="13">
        <v>22.7</v>
      </c>
      <c r="G10" s="13">
        <v>24.2</v>
      </c>
      <c r="H10" s="13">
        <v>24.6</v>
      </c>
      <c r="I10" s="13">
        <v>25</v>
      </c>
      <c r="J10" s="13">
        <v>25.3</v>
      </c>
      <c r="K10" s="13">
        <v>26.1</v>
      </c>
      <c r="L10" s="13">
        <v>26.4</v>
      </c>
      <c r="M10" s="13">
        <v>26.6</v>
      </c>
      <c r="N10" s="13">
        <v>27.4</v>
      </c>
      <c r="O10" s="12"/>
    </row>
    <row r="11" spans="1:15" ht="15">
      <c r="A11" s="3" t="s">
        <v>19</v>
      </c>
      <c r="B11" s="3">
        <v>60</v>
      </c>
      <c r="C11" s="13">
        <v>200</v>
      </c>
      <c r="D11" s="13">
        <v>200</v>
      </c>
      <c r="E11" s="13">
        <v>200</v>
      </c>
      <c r="F11" s="13">
        <v>200</v>
      </c>
      <c r="G11" s="13">
        <v>200</v>
      </c>
      <c r="H11" s="13">
        <v>200</v>
      </c>
      <c r="I11" s="13">
        <v>200</v>
      </c>
      <c r="J11" s="13">
        <v>200</v>
      </c>
      <c r="K11" s="13">
        <v>200</v>
      </c>
      <c r="L11" s="13">
        <v>200</v>
      </c>
      <c r="M11" s="13">
        <v>200</v>
      </c>
      <c r="N11" s="13">
        <v>200</v>
      </c>
      <c r="O11" s="12"/>
    </row>
    <row r="12" spans="1:15" ht="16.5" customHeight="1">
      <c r="O12" s="12"/>
    </row>
    <row r="14" spans="1:15" ht="23.25" customHeight="1">
      <c r="A14" s="75" t="s">
        <v>20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5" ht="16.5" customHeight="1">
      <c r="A15" s="3" t="s">
        <v>1</v>
      </c>
      <c r="B15" s="3" t="s">
        <v>21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3" t="s">
        <v>11</v>
      </c>
      <c r="L15" s="3" t="s">
        <v>12</v>
      </c>
      <c r="M15" s="3" t="s">
        <v>13</v>
      </c>
      <c r="N15" s="3" t="s">
        <v>14</v>
      </c>
      <c r="O15" s="11"/>
    </row>
    <row r="16" spans="1:15" ht="16.5" customHeight="1">
      <c r="A16" s="3" t="s">
        <v>17</v>
      </c>
      <c r="B16" s="3">
        <v>80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11"/>
    </row>
    <row r="17" spans="1:16" ht="16.5" customHeight="1">
      <c r="A17" s="3" t="s">
        <v>17</v>
      </c>
      <c r="B17" s="3">
        <v>80</v>
      </c>
      <c r="C17" s="13">
        <v>13.2</v>
      </c>
      <c r="D17" s="13">
        <v>13.4</v>
      </c>
      <c r="E17" s="13">
        <v>13.5</v>
      </c>
      <c r="F17" s="13">
        <v>13.6</v>
      </c>
      <c r="G17" s="13">
        <v>13.7</v>
      </c>
      <c r="H17" s="13">
        <v>14.1</v>
      </c>
      <c r="I17" s="13">
        <v>14.7</v>
      </c>
      <c r="J17" s="13">
        <v>15.2</v>
      </c>
      <c r="K17" s="13">
        <v>15.9</v>
      </c>
      <c r="L17" s="13">
        <v>16.399999999999999</v>
      </c>
      <c r="M17" s="13">
        <v>16.8</v>
      </c>
      <c r="N17" s="13">
        <v>17</v>
      </c>
      <c r="O17" s="11"/>
    </row>
    <row r="18" spans="1:16" ht="16.5" customHeight="1">
      <c r="A18" s="3" t="s">
        <v>16</v>
      </c>
      <c r="B18" s="3">
        <v>100</v>
      </c>
      <c r="C18" s="13">
        <v>13.3</v>
      </c>
      <c r="D18" s="13">
        <v>13.5</v>
      </c>
      <c r="E18" s="13">
        <v>13.6</v>
      </c>
      <c r="F18" s="13">
        <v>13.7</v>
      </c>
      <c r="G18" s="13">
        <v>13.8</v>
      </c>
      <c r="H18" s="13">
        <v>14.2</v>
      </c>
      <c r="I18" s="13">
        <v>14.8</v>
      </c>
      <c r="J18" s="13">
        <v>15.3</v>
      </c>
      <c r="K18" s="13">
        <v>16</v>
      </c>
      <c r="L18" s="13">
        <v>16.5</v>
      </c>
      <c r="M18" s="13">
        <v>16.899999999999999</v>
      </c>
      <c r="N18" s="13">
        <v>17.100000000000001</v>
      </c>
      <c r="O18" s="11"/>
    </row>
    <row r="19" spans="1:16" ht="15">
      <c r="A19" s="3" t="s">
        <v>16</v>
      </c>
      <c r="B19" s="3">
        <v>100</v>
      </c>
      <c r="C19" s="13">
        <v>17.3</v>
      </c>
      <c r="D19" s="13">
        <v>17.8</v>
      </c>
      <c r="E19" s="13">
        <v>18.600000000000001</v>
      </c>
      <c r="F19" s="13">
        <v>19.399999999999999</v>
      </c>
      <c r="G19" s="13">
        <v>20.5</v>
      </c>
      <c r="H19" s="13">
        <v>20.8</v>
      </c>
      <c r="I19" s="13">
        <v>21.7</v>
      </c>
      <c r="J19" s="13">
        <v>22.2</v>
      </c>
      <c r="K19" s="13">
        <v>22.6</v>
      </c>
      <c r="L19" s="13">
        <v>22.7</v>
      </c>
      <c r="M19" s="13">
        <v>23.2</v>
      </c>
      <c r="N19" s="13">
        <v>23.3</v>
      </c>
      <c r="O19" s="12"/>
    </row>
    <row r="20" spans="1:16" ht="15">
      <c r="A20" s="3" t="s">
        <v>18</v>
      </c>
      <c r="B20" s="3">
        <v>60</v>
      </c>
      <c r="C20" s="13">
        <v>17.399999999999999</v>
      </c>
      <c r="D20" s="13">
        <v>17.899999999999999</v>
      </c>
      <c r="E20" s="13">
        <v>18.7</v>
      </c>
      <c r="F20" s="13">
        <v>19.5</v>
      </c>
      <c r="G20" s="13">
        <v>20.6</v>
      </c>
      <c r="H20" s="13">
        <v>20.9</v>
      </c>
      <c r="I20" s="13">
        <v>21.8</v>
      </c>
      <c r="J20" s="13">
        <v>22.3</v>
      </c>
      <c r="K20" s="13">
        <v>22.7</v>
      </c>
      <c r="L20" s="13">
        <v>22.8</v>
      </c>
      <c r="M20" s="13">
        <v>23.3</v>
      </c>
      <c r="N20" s="13">
        <v>23.4</v>
      </c>
      <c r="O20" s="12"/>
    </row>
    <row r="21" spans="1:16" ht="15">
      <c r="A21" s="3" t="s">
        <v>18</v>
      </c>
      <c r="B21" s="3">
        <v>60</v>
      </c>
      <c r="C21" s="13">
        <v>19.2</v>
      </c>
      <c r="D21" s="13">
        <v>20.2</v>
      </c>
      <c r="E21" s="13">
        <v>21.1</v>
      </c>
      <c r="F21" s="13">
        <v>22</v>
      </c>
      <c r="G21" s="13">
        <v>22.9</v>
      </c>
      <c r="H21" s="13">
        <v>23.6</v>
      </c>
      <c r="I21" s="13">
        <v>24.4</v>
      </c>
      <c r="J21" s="13">
        <v>24.8</v>
      </c>
      <c r="K21" s="13">
        <v>25.1</v>
      </c>
      <c r="L21" s="13">
        <v>25.2</v>
      </c>
      <c r="M21" s="13">
        <v>25.4</v>
      </c>
      <c r="N21" s="13">
        <v>25.7</v>
      </c>
      <c r="O21" s="12"/>
    </row>
    <row r="22" spans="1:16" ht="16.5" customHeight="1">
      <c r="A22" s="3" t="s">
        <v>19</v>
      </c>
      <c r="B22" s="3">
        <v>60</v>
      </c>
      <c r="C22" s="13">
        <v>19.3</v>
      </c>
      <c r="D22" s="13">
        <v>20.3</v>
      </c>
      <c r="E22" s="13">
        <v>21.2</v>
      </c>
      <c r="F22" s="13">
        <v>22.1</v>
      </c>
      <c r="G22" s="13">
        <v>23</v>
      </c>
      <c r="H22" s="13">
        <v>23.7</v>
      </c>
      <c r="I22" s="13">
        <v>24.5</v>
      </c>
      <c r="J22" s="13">
        <v>24.9</v>
      </c>
      <c r="K22" s="13">
        <v>25.2</v>
      </c>
      <c r="L22" s="13">
        <v>25.3</v>
      </c>
      <c r="M22" s="13">
        <v>25.5</v>
      </c>
      <c r="N22" s="13">
        <v>25.8</v>
      </c>
      <c r="O22" s="12"/>
    </row>
    <row r="23" spans="1:16" ht="15">
      <c r="A23" s="3" t="s">
        <v>19</v>
      </c>
      <c r="B23" s="3">
        <v>60</v>
      </c>
      <c r="C23" s="13">
        <v>200</v>
      </c>
      <c r="D23" s="13">
        <v>200</v>
      </c>
      <c r="E23" s="13">
        <v>200</v>
      </c>
      <c r="F23" s="13">
        <v>200</v>
      </c>
      <c r="G23" s="13">
        <v>200</v>
      </c>
      <c r="H23" s="13">
        <v>200</v>
      </c>
      <c r="I23" s="13">
        <v>200</v>
      </c>
      <c r="J23" s="13">
        <v>200</v>
      </c>
      <c r="K23" s="13">
        <v>200</v>
      </c>
      <c r="L23" s="13">
        <v>200</v>
      </c>
      <c r="M23" s="13">
        <v>200</v>
      </c>
      <c r="N23" s="13">
        <v>200</v>
      </c>
    </row>
    <row r="25" spans="1:16" ht="25.5" customHeight="1">
      <c r="A25" s="76" t="s">
        <v>22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spans="1:16">
      <c r="A26" s="74" t="s">
        <v>1</v>
      </c>
      <c r="B26" s="3" t="s">
        <v>2</v>
      </c>
      <c r="C26" s="74" t="s">
        <v>3</v>
      </c>
      <c r="D26" s="74" t="s">
        <v>4</v>
      </c>
      <c r="E26" s="74" t="s">
        <v>5</v>
      </c>
      <c r="F26" s="74" t="s">
        <v>6</v>
      </c>
      <c r="G26" s="74" t="s">
        <v>7</v>
      </c>
      <c r="H26" s="74" t="s">
        <v>8</v>
      </c>
      <c r="I26" s="74" t="s">
        <v>9</v>
      </c>
      <c r="J26" s="74" t="s">
        <v>10</v>
      </c>
      <c r="K26" s="74" t="s">
        <v>11</v>
      </c>
      <c r="L26" s="74" t="s">
        <v>12</v>
      </c>
      <c r="M26" s="74" t="s">
        <v>13</v>
      </c>
      <c r="N26" s="74" t="s">
        <v>14</v>
      </c>
      <c r="O26" s="11"/>
      <c r="P26" s="11"/>
    </row>
    <row r="27" spans="1:16" ht="16.5" customHeight="1">
      <c r="A27" s="74"/>
      <c r="B27" s="3" t="s">
        <v>15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11"/>
      <c r="P27" s="11"/>
    </row>
    <row r="28" spans="1:16" ht="16.5" customHeight="1">
      <c r="A28" s="3" t="s">
        <v>26</v>
      </c>
      <c r="B28" s="3">
        <v>0</v>
      </c>
      <c r="C28" s="3">
        <v>10</v>
      </c>
      <c r="D28" s="3">
        <v>10</v>
      </c>
      <c r="E28" s="3">
        <v>10</v>
      </c>
      <c r="F28" s="3">
        <v>10</v>
      </c>
      <c r="G28" s="3">
        <v>10</v>
      </c>
      <c r="H28" s="3">
        <v>10</v>
      </c>
      <c r="I28" s="3">
        <v>10</v>
      </c>
      <c r="J28" s="3">
        <v>10</v>
      </c>
      <c r="K28" s="3">
        <v>10</v>
      </c>
      <c r="L28" s="3">
        <v>10</v>
      </c>
      <c r="M28" s="3">
        <v>10</v>
      </c>
      <c r="N28" s="3">
        <v>10</v>
      </c>
      <c r="O28" s="11"/>
      <c r="P28" s="11"/>
    </row>
    <row r="29" spans="1:16" ht="15">
      <c r="A29" s="3" t="s">
        <v>26</v>
      </c>
      <c r="B29" s="3">
        <v>10</v>
      </c>
      <c r="C29" s="13">
        <v>500</v>
      </c>
      <c r="D29" s="13">
        <v>550</v>
      </c>
      <c r="E29" s="13">
        <v>600</v>
      </c>
      <c r="F29" s="13">
        <v>750</v>
      </c>
      <c r="G29" s="13">
        <v>900</v>
      </c>
      <c r="H29" s="13">
        <v>1050</v>
      </c>
      <c r="I29" s="13">
        <v>1200</v>
      </c>
      <c r="J29" s="13">
        <v>1450</v>
      </c>
      <c r="K29" s="13">
        <v>1700</v>
      </c>
      <c r="L29" s="13">
        <v>1950</v>
      </c>
      <c r="M29" s="13">
        <v>2100</v>
      </c>
      <c r="N29" s="13">
        <v>2250</v>
      </c>
      <c r="O29" s="12"/>
      <c r="P29" s="12"/>
    </row>
    <row r="30" spans="1:16" ht="15">
      <c r="A30" s="3" t="s">
        <v>26</v>
      </c>
      <c r="B30" s="3">
        <v>20</v>
      </c>
      <c r="C30" s="13">
        <v>540</v>
      </c>
      <c r="D30" s="13">
        <v>600</v>
      </c>
      <c r="E30" s="13">
        <v>660</v>
      </c>
      <c r="F30" s="13">
        <v>820</v>
      </c>
      <c r="G30" s="13">
        <v>980</v>
      </c>
      <c r="H30" s="13">
        <v>1140</v>
      </c>
      <c r="I30" s="13">
        <v>1300</v>
      </c>
      <c r="J30" s="13">
        <v>1560</v>
      </c>
      <c r="K30" s="13">
        <v>1820</v>
      </c>
      <c r="L30" s="13">
        <v>2080</v>
      </c>
      <c r="M30" s="13">
        <v>2240</v>
      </c>
      <c r="N30" s="13">
        <v>2400</v>
      </c>
      <c r="O30" s="12"/>
      <c r="P30" s="12"/>
    </row>
    <row r="31" spans="1:16" ht="15">
      <c r="A31" s="3" t="s">
        <v>26</v>
      </c>
      <c r="B31" s="3">
        <v>30</v>
      </c>
      <c r="C31" s="13">
        <v>580</v>
      </c>
      <c r="D31" s="13">
        <v>650</v>
      </c>
      <c r="E31" s="13">
        <v>720</v>
      </c>
      <c r="F31" s="13">
        <v>890</v>
      </c>
      <c r="G31" s="13">
        <v>1060</v>
      </c>
      <c r="H31" s="13">
        <v>1230</v>
      </c>
      <c r="I31" s="13">
        <v>1400</v>
      </c>
      <c r="J31" s="13">
        <v>1670</v>
      </c>
      <c r="K31" s="13">
        <v>1940</v>
      </c>
      <c r="L31" s="13">
        <v>2210</v>
      </c>
      <c r="M31" s="13">
        <v>2380</v>
      </c>
      <c r="N31" s="13">
        <v>2550</v>
      </c>
      <c r="O31" s="12"/>
      <c r="P31" s="12"/>
    </row>
    <row r="32" spans="1:16" ht="15">
      <c r="A32" s="3" t="s">
        <v>26</v>
      </c>
      <c r="B32" s="3">
        <v>40</v>
      </c>
      <c r="C32" s="13">
        <v>620</v>
      </c>
      <c r="D32" s="13">
        <v>700</v>
      </c>
      <c r="E32" s="13">
        <v>780</v>
      </c>
      <c r="F32" s="13">
        <v>960</v>
      </c>
      <c r="G32" s="13">
        <v>1140</v>
      </c>
      <c r="H32" s="13">
        <v>1320</v>
      </c>
      <c r="I32" s="13">
        <v>1500</v>
      </c>
      <c r="J32" s="13">
        <v>1780</v>
      </c>
      <c r="K32" s="13">
        <v>2060</v>
      </c>
      <c r="L32" s="13">
        <v>2340</v>
      </c>
      <c r="M32" s="13">
        <v>2520</v>
      </c>
      <c r="N32" s="13">
        <v>2700</v>
      </c>
      <c r="O32" s="12"/>
      <c r="P32" s="12"/>
    </row>
    <row r="33" spans="1:16" ht="15">
      <c r="A33" s="3" t="s">
        <v>26</v>
      </c>
      <c r="B33" s="3">
        <v>50</v>
      </c>
      <c r="C33" s="13">
        <v>660</v>
      </c>
      <c r="D33" s="13">
        <v>750</v>
      </c>
      <c r="E33" s="13">
        <v>840</v>
      </c>
      <c r="F33" s="13">
        <v>1030</v>
      </c>
      <c r="G33" s="13">
        <v>1220</v>
      </c>
      <c r="H33" s="13">
        <v>1410</v>
      </c>
      <c r="I33" s="13">
        <v>1600</v>
      </c>
      <c r="J33" s="13">
        <v>1890</v>
      </c>
      <c r="K33" s="13">
        <v>2180</v>
      </c>
      <c r="L33" s="13">
        <v>2470</v>
      </c>
      <c r="M33" s="13">
        <v>2660</v>
      </c>
      <c r="N33" s="13">
        <v>2850</v>
      </c>
      <c r="O33" s="12"/>
      <c r="P33" s="12"/>
    </row>
    <row r="34" spans="1:16" ht="15">
      <c r="A34" s="3" t="s">
        <v>25</v>
      </c>
      <c r="B34" s="3">
        <v>60</v>
      </c>
      <c r="C34" s="13">
        <v>700</v>
      </c>
      <c r="D34" s="13">
        <v>800</v>
      </c>
      <c r="E34" s="13">
        <v>900</v>
      </c>
      <c r="F34" s="13">
        <v>1100</v>
      </c>
      <c r="G34" s="13">
        <v>1300</v>
      </c>
      <c r="H34" s="13">
        <v>1500</v>
      </c>
      <c r="I34" s="13">
        <v>1700</v>
      </c>
      <c r="J34" s="13">
        <v>2000</v>
      </c>
      <c r="K34" s="13">
        <v>2300</v>
      </c>
      <c r="L34" s="13">
        <v>2600</v>
      </c>
      <c r="M34" s="13">
        <v>2800</v>
      </c>
      <c r="N34" s="13">
        <v>3000</v>
      </c>
      <c r="O34" s="12"/>
      <c r="P34" s="12"/>
    </row>
    <row r="35" spans="1:16" ht="15">
      <c r="A35" s="3" t="s">
        <v>25</v>
      </c>
      <c r="B35" s="3">
        <v>62</v>
      </c>
      <c r="C35" s="13">
        <v>760</v>
      </c>
      <c r="D35" s="13">
        <v>870</v>
      </c>
      <c r="E35" s="13">
        <v>980</v>
      </c>
      <c r="F35" s="13">
        <v>1180</v>
      </c>
      <c r="G35" s="13">
        <v>1390</v>
      </c>
      <c r="H35" s="13">
        <v>1600</v>
      </c>
      <c r="I35" s="13">
        <v>1820</v>
      </c>
      <c r="J35" s="13">
        <v>2120</v>
      </c>
      <c r="K35" s="13">
        <v>2420</v>
      </c>
      <c r="L35" s="13">
        <v>2720</v>
      </c>
      <c r="M35" s="13">
        <v>2920</v>
      </c>
      <c r="N35" s="13">
        <v>3120</v>
      </c>
      <c r="O35" s="12"/>
      <c r="P35" s="12"/>
    </row>
    <row r="36" spans="1:16" ht="15">
      <c r="A36" s="3" t="s">
        <v>25</v>
      </c>
      <c r="B36" s="3">
        <v>64</v>
      </c>
      <c r="C36" s="13">
        <v>820</v>
      </c>
      <c r="D36" s="13">
        <v>940</v>
      </c>
      <c r="E36" s="13">
        <v>1060</v>
      </c>
      <c r="F36" s="13">
        <v>1260</v>
      </c>
      <c r="G36" s="13">
        <v>1480</v>
      </c>
      <c r="H36" s="13">
        <v>1700</v>
      </c>
      <c r="I36" s="13">
        <v>1940</v>
      </c>
      <c r="J36" s="13">
        <v>2240</v>
      </c>
      <c r="K36" s="13">
        <v>2540</v>
      </c>
      <c r="L36" s="13">
        <v>2840</v>
      </c>
      <c r="M36" s="13">
        <v>3040</v>
      </c>
      <c r="N36" s="13">
        <v>3240</v>
      </c>
      <c r="O36" s="12"/>
      <c r="P36" s="12"/>
    </row>
    <row r="37" spans="1:16" ht="15">
      <c r="A37" s="3" t="s">
        <v>25</v>
      </c>
      <c r="B37" s="3">
        <v>66</v>
      </c>
      <c r="C37" s="13">
        <v>880</v>
      </c>
      <c r="D37" s="13">
        <v>1010</v>
      </c>
      <c r="E37" s="13">
        <v>1140</v>
      </c>
      <c r="F37" s="13">
        <v>1340</v>
      </c>
      <c r="G37" s="13">
        <v>1570</v>
      </c>
      <c r="H37" s="13">
        <v>1800</v>
      </c>
      <c r="I37" s="13">
        <v>2060</v>
      </c>
      <c r="J37" s="13">
        <v>2360</v>
      </c>
      <c r="K37" s="13">
        <v>2660</v>
      </c>
      <c r="L37" s="13">
        <v>2960</v>
      </c>
      <c r="M37" s="13">
        <v>3160</v>
      </c>
      <c r="N37" s="13">
        <v>3360</v>
      </c>
      <c r="O37" s="12"/>
      <c r="P37" s="12"/>
    </row>
    <row r="38" spans="1:16" ht="15">
      <c r="A38" s="3" t="s">
        <v>25</v>
      </c>
      <c r="B38" s="3">
        <v>68</v>
      </c>
      <c r="C38" s="13">
        <v>940</v>
      </c>
      <c r="D38" s="13">
        <v>1080</v>
      </c>
      <c r="E38" s="13">
        <v>1220</v>
      </c>
      <c r="F38" s="13">
        <v>1420</v>
      </c>
      <c r="G38" s="13">
        <v>1660</v>
      </c>
      <c r="H38" s="13">
        <v>1900</v>
      </c>
      <c r="I38" s="13">
        <v>2180</v>
      </c>
      <c r="J38" s="13">
        <v>2480</v>
      </c>
      <c r="K38" s="13">
        <v>2780</v>
      </c>
      <c r="L38" s="13">
        <v>3080</v>
      </c>
      <c r="M38" s="13">
        <v>3280</v>
      </c>
      <c r="N38" s="13">
        <v>3480</v>
      </c>
      <c r="O38" s="12"/>
      <c r="P38" s="12"/>
    </row>
    <row r="39" spans="1:16" ht="15">
      <c r="A39" s="3" t="s">
        <v>25</v>
      </c>
      <c r="B39" s="3">
        <v>70</v>
      </c>
      <c r="C39" s="13">
        <v>1000</v>
      </c>
      <c r="D39" s="13">
        <v>1150</v>
      </c>
      <c r="E39" s="13">
        <v>1300</v>
      </c>
      <c r="F39" s="13">
        <v>1500</v>
      </c>
      <c r="G39" s="13">
        <v>1750</v>
      </c>
      <c r="H39" s="13">
        <v>2000</v>
      </c>
      <c r="I39" s="13">
        <v>2300</v>
      </c>
      <c r="J39" s="13">
        <v>2600</v>
      </c>
      <c r="K39" s="13">
        <v>2900</v>
      </c>
      <c r="L39" s="13">
        <v>3200</v>
      </c>
      <c r="M39" s="13">
        <v>3400</v>
      </c>
      <c r="N39" s="13">
        <v>3600</v>
      </c>
      <c r="O39" s="12"/>
      <c r="P39" s="12"/>
    </row>
    <row r="40" spans="1:16" ht="15">
      <c r="A40" s="3" t="s">
        <v>25</v>
      </c>
      <c r="B40" s="3">
        <v>72</v>
      </c>
      <c r="C40" s="13">
        <v>1060</v>
      </c>
      <c r="D40" s="13">
        <v>1220</v>
      </c>
      <c r="E40" s="13">
        <v>1380</v>
      </c>
      <c r="F40" s="13">
        <v>1580</v>
      </c>
      <c r="G40" s="13">
        <v>1840</v>
      </c>
      <c r="H40" s="13">
        <v>2100</v>
      </c>
      <c r="I40" s="13">
        <v>2420</v>
      </c>
      <c r="J40" s="13">
        <v>2720</v>
      </c>
      <c r="K40" s="13">
        <v>3020</v>
      </c>
      <c r="L40" s="13">
        <v>3320</v>
      </c>
      <c r="M40" s="13">
        <v>3520</v>
      </c>
      <c r="N40" s="13">
        <v>3720</v>
      </c>
      <c r="O40" s="12"/>
      <c r="P40" s="12"/>
    </row>
    <row r="41" spans="1:16" ht="15">
      <c r="A41" s="3" t="s">
        <v>25</v>
      </c>
      <c r="B41" s="3">
        <v>74</v>
      </c>
      <c r="C41" s="13">
        <v>1120</v>
      </c>
      <c r="D41" s="13">
        <v>1290</v>
      </c>
      <c r="E41" s="13">
        <v>1460</v>
      </c>
      <c r="F41" s="13">
        <v>1660</v>
      </c>
      <c r="G41" s="13">
        <v>1930</v>
      </c>
      <c r="H41" s="13">
        <v>2200</v>
      </c>
      <c r="I41" s="13">
        <v>2540</v>
      </c>
      <c r="J41" s="13">
        <v>2840</v>
      </c>
      <c r="K41" s="13">
        <v>3140</v>
      </c>
      <c r="L41" s="13">
        <v>3440</v>
      </c>
      <c r="M41" s="13">
        <v>3640</v>
      </c>
      <c r="N41" s="13">
        <v>3840</v>
      </c>
      <c r="O41" s="12"/>
      <c r="P41" s="12"/>
    </row>
    <row r="42" spans="1:16" ht="15">
      <c r="A42" s="3" t="s">
        <v>25</v>
      </c>
      <c r="B42" s="3">
        <v>76</v>
      </c>
      <c r="C42" s="13">
        <v>1180</v>
      </c>
      <c r="D42" s="13">
        <v>1360</v>
      </c>
      <c r="E42" s="13">
        <v>1540</v>
      </c>
      <c r="F42" s="13">
        <v>1740</v>
      </c>
      <c r="G42" s="13">
        <v>2020</v>
      </c>
      <c r="H42" s="13">
        <v>2300</v>
      </c>
      <c r="I42" s="13">
        <v>2660</v>
      </c>
      <c r="J42" s="13">
        <v>2960</v>
      </c>
      <c r="K42" s="13">
        <v>3260</v>
      </c>
      <c r="L42" s="13">
        <v>3560</v>
      </c>
      <c r="M42" s="13">
        <v>3760</v>
      </c>
      <c r="N42" s="13">
        <v>3960</v>
      </c>
      <c r="O42" s="12"/>
      <c r="P42" s="12"/>
    </row>
    <row r="43" spans="1:16" ht="15">
      <c r="A43" s="3" t="s">
        <v>25</v>
      </c>
      <c r="B43" s="3">
        <v>78</v>
      </c>
      <c r="C43" s="13">
        <v>1240</v>
      </c>
      <c r="D43" s="13">
        <v>1430</v>
      </c>
      <c r="E43" s="13">
        <v>1620</v>
      </c>
      <c r="F43" s="13">
        <v>1820</v>
      </c>
      <c r="G43" s="13">
        <v>2110</v>
      </c>
      <c r="H43" s="13">
        <v>2400</v>
      </c>
      <c r="I43" s="13">
        <v>2780</v>
      </c>
      <c r="J43" s="13">
        <v>3080</v>
      </c>
      <c r="K43" s="13">
        <v>3380</v>
      </c>
      <c r="L43" s="13">
        <v>3680</v>
      </c>
      <c r="M43" s="13">
        <v>3880</v>
      </c>
      <c r="N43" s="13">
        <v>4080</v>
      </c>
      <c r="O43" s="12"/>
      <c r="P43" s="12"/>
    </row>
    <row r="44" spans="1:16" ht="15">
      <c r="A44" s="3" t="s">
        <v>24</v>
      </c>
      <c r="B44" s="3">
        <v>80</v>
      </c>
      <c r="C44" s="13">
        <v>1300</v>
      </c>
      <c r="D44" s="13">
        <v>1500</v>
      </c>
      <c r="E44" s="13">
        <v>1700</v>
      </c>
      <c r="F44" s="13">
        <v>1900</v>
      </c>
      <c r="G44" s="13">
        <v>2200</v>
      </c>
      <c r="H44" s="13">
        <v>2500</v>
      </c>
      <c r="I44" s="13">
        <v>2900</v>
      </c>
      <c r="J44" s="13">
        <v>3200</v>
      </c>
      <c r="K44" s="13">
        <v>3500</v>
      </c>
      <c r="L44" s="13">
        <v>3800</v>
      </c>
      <c r="M44" s="13">
        <v>4000</v>
      </c>
      <c r="N44" s="13">
        <v>4200</v>
      </c>
      <c r="O44" s="12"/>
      <c r="P44" s="12"/>
    </row>
    <row r="45" spans="1:16" ht="15">
      <c r="A45" s="3" t="s">
        <v>24</v>
      </c>
      <c r="B45" s="3">
        <v>85</v>
      </c>
      <c r="C45" s="13">
        <v>1400</v>
      </c>
      <c r="D45" s="13">
        <v>1650</v>
      </c>
      <c r="E45" s="13">
        <v>1900</v>
      </c>
      <c r="F45" s="13">
        <v>2150</v>
      </c>
      <c r="G45" s="13">
        <v>2450</v>
      </c>
      <c r="H45" s="13">
        <v>2750</v>
      </c>
      <c r="I45" s="13">
        <v>3150</v>
      </c>
      <c r="J45" s="13">
        <v>3450</v>
      </c>
      <c r="K45" s="13">
        <v>3750</v>
      </c>
      <c r="L45" s="13">
        <v>4050</v>
      </c>
      <c r="M45" s="13">
        <v>4250</v>
      </c>
      <c r="N45" s="13">
        <v>4450</v>
      </c>
      <c r="O45" s="12"/>
      <c r="P45" s="12"/>
    </row>
    <row r="46" spans="1:16" ht="15">
      <c r="A46" s="3" t="s">
        <v>23</v>
      </c>
      <c r="B46" s="3">
        <v>90</v>
      </c>
      <c r="C46" s="13">
        <v>1500</v>
      </c>
      <c r="D46" s="13">
        <v>1800</v>
      </c>
      <c r="E46" s="13">
        <v>2100</v>
      </c>
      <c r="F46" s="13">
        <v>2400</v>
      </c>
      <c r="G46" s="13">
        <v>2700</v>
      </c>
      <c r="H46" s="13">
        <v>3000</v>
      </c>
      <c r="I46" s="13">
        <v>3400</v>
      </c>
      <c r="J46" s="13">
        <v>3700</v>
      </c>
      <c r="K46" s="13">
        <v>4000</v>
      </c>
      <c r="L46" s="13">
        <v>4300</v>
      </c>
      <c r="M46" s="13">
        <v>4500</v>
      </c>
      <c r="N46" s="13">
        <v>4700</v>
      </c>
      <c r="O46" s="12"/>
      <c r="P46" s="12"/>
    </row>
    <row r="47" spans="1:16" ht="15">
      <c r="A47" s="3" t="s">
        <v>23</v>
      </c>
      <c r="B47" s="3">
        <v>95</v>
      </c>
      <c r="C47" s="13">
        <v>1600</v>
      </c>
      <c r="D47" s="13">
        <v>1900</v>
      </c>
      <c r="E47" s="13">
        <v>2200</v>
      </c>
      <c r="F47" s="13">
        <v>2500</v>
      </c>
      <c r="G47" s="13">
        <v>2800</v>
      </c>
      <c r="H47" s="13">
        <v>3100</v>
      </c>
      <c r="I47" s="13">
        <v>3520</v>
      </c>
      <c r="J47" s="13">
        <v>3820</v>
      </c>
      <c r="K47" s="13">
        <v>4120</v>
      </c>
      <c r="L47" s="13">
        <v>4420</v>
      </c>
      <c r="M47" s="13">
        <v>4620</v>
      </c>
      <c r="N47" s="13">
        <v>4820</v>
      </c>
      <c r="O47" s="12"/>
      <c r="P47" s="12"/>
    </row>
    <row r="48" spans="1:16" ht="15">
      <c r="A48" s="3" t="s">
        <v>23</v>
      </c>
      <c r="B48" s="3">
        <v>100</v>
      </c>
      <c r="C48" s="13">
        <v>1700</v>
      </c>
      <c r="D48" s="13">
        <v>2000</v>
      </c>
      <c r="E48" s="13">
        <v>2300</v>
      </c>
      <c r="F48" s="13">
        <v>2600</v>
      </c>
      <c r="G48" s="13">
        <v>2900</v>
      </c>
      <c r="H48" s="13">
        <v>3200</v>
      </c>
      <c r="I48" s="13">
        <v>3640</v>
      </c>
      <c r="J48" s="13">
        <v>3940</v>
      </c>
      <c r="K48" s="13">
        <v>4240</v>
      </c>
      <c r="L48" s="13">
        <v>4540</v>
      </c>
      <c r="M48" s="13">
        <v>4740</v>
      </c>
      <c r="N48" s="13">
        <v>4940</v>
      </c>
      <c r="O48" s="12"/>
      <c r="P48" s="12"/>
    </row>
    <row r="49" spans="1:16" ht="15">
      <c r="A49" s="3" t="s">
        <v>23</v>
      </c>
      <c r="B49" s="3">
        <v>100</v>
      </c>
      <c r="C49" s="13">
        <v>6000</v>
      </c>
      <c r="D49" s="13">
        <v>6000</v>
      </c>
      <c r="E49" s="13">
        <v>6000</v>
      </c>
      <c r="F49" s="13">
        <v>6000</v>
      </c>
      <c r="G49" s="13">
        <v>6000</v>
      </c>
      <c r="H49" s="13">
        <v>6000</v>
      </c>
      <c r="I49" s="13">
        <v>6000</v>
      </c>
      <c r="J49" s="13">
        <v>6000</v>
      </c>
      <c r="K49" s="13">
        <v>6000</v>
      </c>
      <c r="L49" s="13">
        <v>6000</v>
      </c>
      <c r="M49" s="13">
        <v>6000</v>
      </c>
      <c r="N49" s="13">
        <v>6000</v>
      </c>
      <c r="O49" s="12"/>
      <c r="P49" s="12"/>
    </row>
    <row r="51" spans="1:16" ht="18.75">
      <c r="A51" s="76" t="s">
        <v>27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</row>
    <row r="52" spans="1:16">
      <c r="A52" s="74" t="s">
        <v>1</v>
      </c>
      <c r="B52" s="3" t="s">
        <v>2</v>
      </c>
      <c r="C52" s="74" t="s">
        <v>3</v>
      </c>
      <c r="D52" s="74" t="s">
        <v>4</v>
      </c>
      <c r="E52" s="74" t="s">
        <v>5</v>
      </c>
      <c r="F52" s="74" t="s">
        <v>6</v>
      </c>
      <c r="G52" s="74" t="s">
        <v>7</v>
      </c>
      <c r="H52" s="74" t="s">
        <v>8</v>
      </c>
      <c r="I52" s="74" t="s">
        <v>9</v>
      </c>
      <c r="J52" s="74" t="s">
        <v>10</v>
      </c>
      <c r="K52" s="74" t="s">
        <v>11</v>
      </c>
      <c r="L52" s="74" t="s">
        <v>12</v>
      </c>
      <c r="M52" s="74" t="s">
        <v>13</v>
      </c>
      <c r="N52" s="74" t="s">
        <v>14</v>
      </c>
      <c r="O52" s="11"/>
      <c r="P52" s="11"/>
    </row>
    <row r="53" spans="1:16">
      <c r="A53" s="74"/>
      <c r="B53" s="3" t="s">
        <v>15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11"/>
      <c r="P53" s="11"/>
    </row>
    <row r="54" spans="1:16">
      <c r="A54" s="3" t="s">
        <v>26</v>
      </c>
      <c r="B54" s="3">
        <v>0</v>
      </c>
      <c r="C54" s="3">
        <v>10</v>
      </c>
      <c r="D54" s="3">
        <v>10</v>
      </c>
      <c r="E54" s="3">
        <v>10</v>
      </c>
      <c r="F54" s="3">
        <v>10</v>
      </c>
      <c r="G54" s="3">
        <v>10</v>
      </c>
      <c r="H54" s="3">
        <v>10</v>
      </c>
      <c r="I54" s="3">
        <v>10</v>
      </c>
      <c r="J54" s="3">
        <v>10</v>
      </c>
      <c r="K54" s="3">
        <v>10</v>
      </c>
      <c r="L54" s="3">
        <v>10</v>
      </c>
      <c r="M54" s="3">
        <v>10</v>
      </c>
      <c r="N54" s="3">
        <v>10</v>
      </c>
      <c r="O54" s="11"/>
      <c r="P54" s="11"/>
    </row>
    <row r="55" spans="1:16" ht="15">
      <c r="A55" s="3" t="s">
        <v>26</v>
      </c>
      <c r="B55" s="3">
        <v>10</v>
      </c>
      <c r="C55" s="13">
        <v>500</v>
      </c>
      <c r="D55" s="13">
        <v>600</v>
      </c>
      <c r="E55" s="13">
        <v>700</v>
      </c>
      <c r="F55" s="13">
        <v>800</v>
      </c>
      <c r="G55" s="13">
        <v>900</v>
      </c>
      <c r="H55" s="13">
        <v>1050</v>
      </c>
      <c r="I55" s="13">
        <v>1150</v>
      </c>
      <c r="J55" s="13">
        <v>1300</v>
      </c>
      <c r="K55" s="13">
        <v>1450</v>
      </c>
      <c r="L55" s="13">
        <v>1550</v>
      </c>
      <c r="M55" s="13">
        <v>1650</v>
      </c>
      <c r="N55" s="13">
        <v>1750</v>
      </c>
      <c r="O55" s="12"/>
      <c r="P55" s="12"/>
    </row>
    <row r="56" spans="1:16" ht="15">
      <c r="A56" s="3" t="s">
        <v>26</v>
      </c>
      <c r="B56" s="3">
        <v>20</v>
      </c>
      <c r="C56" s="13">
        <v>520</v>
      </c>
      <c r="D56" s="13">
        <v>620</v>
      </c>
      <c r="E56" s="13">
        <v>720</v>
      </c>
      <c r="F56" s="13">
        <v>820</v>
      </c>
      <c r="G56" s="13">
        <v>930</v>
      </c>
      <c r="H56" s="13">
        <v>1080</v>
      </c>
      <c r="I56" s="13">
        <v>1190</v>
      </c>
      <c r="J56" s="13">
        <v>1340</v>
      </c>
      <c r="K56" s="13">
        <v>1490</v>
      </c>
      <c r="L56" s="13">
        <v>1590</v>
      </c>
      <c r="M56" s="13">
        <v>1690</v>
      </c>
      <c r="N56" s="13">
        <v>1790</v>
      </c>
      <c r="O56" s="12"/>
      <c r="P56" s="12"/>
    </row>
    <row r="57" spans="1:16" ht="15">
      <c r="A57" s="3" t="s">
        <v>26</v>
      </c>
      <c r="B57" s="3">
        <v>30</v>
      </c>
      <c r="C57" s="13">
        <v>540</v>
      </c>
      <c r="D57" s="13">
        <v>640</v>
      </c>
      <c r="E57" s="13">
        <v>740</v>
      </c>
      <c r="F57" s="13">
        <v>840</v>
      </c>
      <c r="G57" s="13">
        <v>960</v>
      </c>
      <c r="H57" s="13">
        <v>1110</v>
      </c>
      <c r="I57" s="13">
        <v>1230</v>
      </c>
      <c r="J57" s="13">
        <v>1380</v>
      </c>
      <c r="K57" s="13">
        <v>1530</v>
      </c>
      <c r="L57" s="13">
        <v>1630</v>
      </c>
      <c r="M57" s="13">
        <v>1730</v>
      </c>
      <c r="N57" s="13">
        <v>1830</v>
      </c>
      <c r="O57" s="12"/>
      <c r="P57" s="12"/>
    </row>
    <row r="58" spans="1:16" ht="15">
      <c r="A58" s="3" t="s">
        <v>26</v>
      </c>
      <c r="B58" s="3">
        <v>40</v>
      </c>
      <c r="C58" s="13">
        <v>560</v>
      </c>
      <c r="D58" s="13">
        <v>660</v>
      </c>
      <c r="E58" s="13">
        <v>760</v>
      </c>
      <c r="F58" s="13">
        <v>860</v>
      </c>
      <c r="G58" s="13">
        <v>990</v>
      </c>
      <c r="H58" s="13">
        <v>1140</v>
      </c>
      <c r="I58" s="13">
        <v>1270</v>
      </c>
      <c r="J58" s="13">
        <v>1420</v>
      </c>
      <c r="K58" s="13">
        <v>1570</v>
      </c>
      <c r="L58" s="13">
        <v>1670</v>
      </c>
      <c r="M58" s="13">
        <v>1770</v>
      </c>
      <c r="N58" s="13">
        <v>1870</v>
      </c>
      <c r="O58" s="12"/>
      <c r="P58" s="12"/>
    </row>
    <row r="59" spans="1:16" ht="15">
      <c r="A59" s="3" t="s">
        <v>26</v>
      </c>
      <c r="B59" s="3">
        <v>50</v>
      </c>
      <c r="C59" s="13">
        <v>580</v>
      </c>
      <c r="D59" s="13">
        <v>680</v>
      </c>
      <c r="E59" s="13">
        <v>780</v>
      </c>
      <c r="F59" s="13">
        <v>880</v>
      </c>
      <c r="G59" s="13">
        <v>1020</v>
      </c>
      <c r="H59" s="13">
        <v>1170</v>
      </c>
      <c r="I59" s="13">
        <v>1310</v>
      </c>
      <c r="J59" s="13">
        <v>1460</v>
      </c>
      <c r="K59" s="13">
        <v>1610</v>
      </c>
      <c r="L59" s="13">
        <v>1710</v>
      </c>
      <c r="M59" s="13">
        <v>1810</v>
      </c>
      <c r="N59" s="13">
        <v>1910</v>
      </c>
      <c r="O59" s="12"/>
      <c r="P59" s="12"/>
    </row>
    <row r="60" spans="1:16" ht="15">
      <c r="A60" s="3" t="s">
        <v>25</v>
      </c>
      <c r="B60" s="3">
        <v>60</v>
      </c>
      <c r="C60" s="13">
        <v>600</v>
      </c>
      <c r="D60" s="13">
        <v>700</v>
      </c>
      <c r="E60" s="13">
        <v>800</v>
      </c>
      <c r="F60" s="13">
        <v>900</v>
      </c>
      <c r="G60" s="13">
        <v>1050</v>
      </c>
      <c r="H60" s="13">
        <v>1200</v>
      </c>
      <c r="I60" s="13">
        <v>1350</v>
      </c>
      <c r="J60" s="13">
        <v>1500</v>
      </c>
      <c r="K60" s="13">
        <v>1650</v>
      </c>
      <c r="L60" s="13">
        <v>1750</v>
      </c>
      <c r="M60" s="13">
        <v>1850</v>
      </c>
      <c r="N60" s="13">
        <v>1950</v>
      </c>
      <c r="O60" s="12"/>
      <c r="P60" s="12"/>
    </row>
    <row r="61" spans="1:16" ht="15">
      <c r="A61" s="3" t="s">
        <v>25</v>
      </c>
      <c r="B61" s="3">
        <v>62</v>
      </c>
      <c r="C61" s="13">
        <v>640</v>
      </c>
      <c r="D61" s="13">
        <v>750</v>
      </c>
      <c r="E61" s="13">
        <v>860</v>
      </c>
      <c r="F61" s="13">
        <v>970</v>
      </c>
      <c r="G61" s="13">
        <v>1130</v>
      </c>
      <c r="H61" s="13">
        <v>1290</v>
      </c>
      <c r="I61" s="13">
        <v>1450</v>
      </c>
      <c r="J61" s="13">
        <v>1600</v>
      </c>
      <c r="K61" s="13">
        <v>1750</v>
      </c>
      <c r="L61" s="13">
        <v>1850</v>
      </c>
      <c r="M61" s="13">
        <v>1950</v>
      </c>
      <c r="N61" s="13">
        <v>2050</v>
      </c>
      <c r="O61" s="12"/>
      <c r="P61" s="12"/>
    </row>
    <row r="62" spans="1:16" ht="15">
      <c r="A62" s="3" t="s">
        <v>25</v>
      </c>
      <c r="B62" s="3">
        <v>64</v>
      </c>
      <c r="C62" s="13">
        <v>680</v>
      </c>
      <c r="D62" s="13">
        <v>800</v>
      </c>
      <c r="E62" s="13">
        <v>920</v>
      </c>
      <c r="F62" s="13">
        <v>1040</v>
      </c>
      <c r="G62" s="13">
        <v>1210</v>
      </c>
      <c r="H62" s="13">
        <v>1380</v>
      </c>
      <c r="I62" s="13">
        <v>1550</v>
      </c>
      <c r="J62" s="13">
        <v>1700</v>
      </c>
      <c r="K62" s="13">
        <v>1850</v>
      </c>
      <c r="L62" s="13">
        <v>1950</v>
      </c>
      <c r="M62" s="13">
        <v>2050</v>
      </c>
      <c r="N62" s="13">
        <v>2150</v>
      </c>
      <c r="O62" s="12"/>
      <c r="P62" s="12"/>
    </row>
    <row r="63" spans="1:16" ht="15">
      <c r="A63" s="3" t="s">
        <v>25</v>
      </c>
      <c r="B63" s="3">
        <v>66</v>
      </c>
      <c r="C63" s="13">
        <v>720</v>
      </c>
      <c r="D63" s="13">
        <v>850</v>
      </c>
      <c r="E63" s="13">
        <v>980</v>
      </c>
      <c r="F63" s="13">
        <v>1110</v>
      </c>
      <c r="G63" s="13">
        <v>1290</v>
      </c>
      <c r="H63" s="13">
        <v>1470</v>
      </c>
      <c r="I63" s="13">
        <v>1650</v>
      </c>
      <c r="J63" s="13">
        <v>1800</v>
      </c>
      <c r="K63" s="13">
        <v>1950</v>
      </c>
      <c r="L63" s="13">
        <v>2050</v>
      </c>
      <c r="M63" s="13">
        <v>2150</v>
      </c>
      <c r="N63" s="13">
        <v>2250</v>
      </c>
      <c r="O63" s="12"/>
      <c r="P63" s="12"/>
    </row>
    <row r="64" spans="1:16" ht="15">
      <c r="A64" s="3" t="s">
        <v>25</v>
      </c>
      <c r="B64" s="3">
        <v>68</v>
      </c>
      <c r="C64" s="13">
        <v>760</v>
      </c>
      <c r="D64" s="13">
        <v>900</v>
      </c>
      <c r="E64" s="13">
        <v>1040</v>
      </c>
      <c r="F64" s="13">
        <v>1180</v>
      </c>
      <c r="G64" s="13">
        <v>1370</v>
      </c>
      <c r="H64" s="13">
        <v>1560</v>
      </c>
      <c r="I64" s="13">
        <v>1750</v>
      </c>
      <c r="J64" s="13">
        <v>1900</v>
      </c>
      <c r="K64" s="13">
        <v>2050</v>
      </c>
      <c r="L64" s="13">
        <v>2150</v>
      </c>
      <c r="M64" s="13">
        <v>2250</v>
      </c>
      <c r="N64" s="13">
        <v>2350</v>
      </c>
      <c r="O64" s="12"/>
      <c r="P64" s="12"/>
    </row>
    <row r="65" spans="1:16" ht="15">
      <c r="A65" s="3" t="s">
        <v>25</v>
      </c>
      <c r="B65" s="3">
        <v>70</v>
      </c>
      <c r="C65" s="13">
        <v>800</v>
      </c>
      <c r="D65" s="13">
        <v>950</v>
      </c>
      <c r="E65" s="13">
        <v>1100</v>
      </c>
      <c r="F65" s="13">
        <v>1250</v>
      </c>
      <c r="G65" s="13">
        <v>1450</v>
      </c>
      <c r="H65" s="13">
        <v>1650</v>
      </c>
      <c r="I65" s="13">
        <v>1850</v>
      </c>
      <c r="J65" s="13">
        <v>2000</v>
      </c>
      <c r="K65" s="13">
        <v>2150</v>
      </c>
      <c r="L65" s="13">
        <v>2250</v>
      </c>
      <c r="M65" s="13">
        <v>2350</v>
      </c>
      <c r="N65" s="13">
        <v>2450</v>
      </c>
      <c r="O65" s="12"/>
      <c r="P65" s="12"/>
    </row>
    <row r="66" spans="1:16" ht="15">
      <c r="A66" s="3" t="s">
        <v>25</v>
      </c>
      <c r="B66" s="3">
        <v>72</v>
      </c>
      <c r="C66" s="13">
        <v>840</v>
      </c>
      <c r="D66" s="13">
        <v>1000</v>
      </c>
      <c r="E66" s="13">
        <v>1160</v>
      </c>
      <c r="F66" s="13">
        <v>1320</v>
      </c>
      <c r="G66" s="13">
        <v>1530</v>
      </c>
      <c r="H66" s="13">
        <v>1740</v>
      </c>
      <c r="I66" s="13">
        <v>1950</v>
      </c>
      <c r="J66" s="13">
        <v>2100</v>
      </c>
      <c r="K66" s="13">
        <v>2250</v>
      </c>
      <c r="L66" s="13">
        <v>2350</v>
      </c>
      <c r="M66" s="13">
        <v>2450</v>
      </c>
      <c r="N66" s="13">
        <v>2550</v>
      </c>
      <c r="O66" s="12"/>
      <c r="P66" s="12"/>
    </row>
    <row r="67" spans="1:16" ht="15">
      <c r="A67" s="3" t="s">
        <v>25</v>
      </c>
      <c r="B67" s="3">
        <v>74</v>
      </c>
      <c r="C67" s="13">
        <v>880</v>
      </c>
      <c r="D67" s="13">
        <v>1050</v>
      </c>
      <c r="E67" s="13">
        <v>1220</v>
      </c>
      <c r="F67" s="13">
        <v>1390</v>
      </c>
      <c r="G67" s="13">
        <v>1610</v>
      </c>
      <c r="H67" s="13">
        <v>1830</v>
      </c>
      <c r="I67" s="13">
        <v>2050</v>
      </c>
      <c r="J67" s="13">
        <v>2200</v>
      </c>
      <c r="K67" s="13">
        <v>2350</v>
      </c>
      <c r="L67" s="13">
        <v>2450</v>
      </c>
      <c r="M67" s="13">
        <v>2550</v>
      </c>
      <c r="N67" s="13">
        <v>2650</v>
      </c>
      <c r="O67" s="12"/>
      <c r="P67" s="12"/>
    </row>
    <row r="68" spans="1:16" ht="15">
      <c r="A68" s="3" t="s">
        <v>25</v>
      </c>
      <c r="B68" s="3">
        <v>76</v>
      </c>
      <c r="C68" s="13">
        <v>920</v>
      </c>
      <c r="D68" s="13">
        <v>1100</v>
      </c>
      <c r="E68" s="13">
        <v>1280</v>
      </c>
      <c r="F68" s="13">
        <v>1460</v>
      </c>
      <c r="G68" s="13">
        <v>1690</v>
      </c>
      <c r="H68" s="13">
        <v>1920</v>
      </c>
      <c r="I68" s="13">
        <v>2150</v>
      </c>
      <c r="J68" s="13">
        <v>2300</v>
      </c>
      <c r="K68" s="13">
        <v>2450</v>
      </c>
      <c r="L68" s="13">
        <v>2550</v>
      </c>
      <c r="M68" s="13">
        <v>2650</v>
      </c>
      <c r="N68" s="13">
        <v>2750</v>
      </c>
      <c r="O68" s="12"/>
      <c r="P68" s="12"/>
    </row>
    <row r="69" spans="1:16" ht="15">
      <c r="A69" s="3" t="s">
        <v>25</v>
      </c>
      <c r="B69" s="3">
        <v>78</v>
      </c>
      <c r="C69" s="13">
        <v>960</v>
      </c>
      <c r="D69" s="13">
        <v>1150</v>
      </c>
      <c r="E69" s="13">
        <v>1340</v>
      </c>
      <c r="F69" s="13">
        <v>1530</v>
      </c>
      <c r="G69" s="13">
        <v>1770</v>
      </c>
      <c r="H69" s="13">
        <v>2010</v>
      </c>
      <c r="I69" s="13">
        <v>2250</v>
      </c>
      <c r="J69" s="13">
        <v>2400</v>
      </c>
      <c r="K69" s="13">
        <v>2550</v>
      </c>
      <c r="L69" s="13">
        <v>2650</v>
      </c>
      <c r="M69" s="13">
        <v>2750</v>
      </c>
      <c r="N69" s="13">
        <v>2850</v>
      </c>
      <c r="O69" s="12"/>
      <c r="P69" s="12"/>
    </row>
    <row r="70" spans="1:16" ht="15">
      <c r="A70" s="3" t="s">
        <v>24</v>
      </c>
      <c r="B70" s="3">
        <v>80</v>
      </c>
      <c r="C70" s="13">
        <v>1000</v>
      </c>
      <c r="D70" s="13">
        <v>1200</v>
      </c>
      <c r="E70" s="13">
        <v>1400</v>
      </c>
      <c r="F70" s="13">
        <v>1600</v>
      </c>
      <c r="G70" s="13">
        <v>1850</v>
      </c>
      <c r="H70" s="13">
        <v>2100</v>
      </c>
      <c r="I70" s="13">
        <v>2350</v>
      </c>
      <c r="J70" s="13">
        <v>2500</v>
      </c>
      <c r="K70" s="13">
        <v>2650</v>
      </c>
      <c r="L70" s="13">
        <v>2750</v>
      </c>
      <c r="M70" s="13">
        <v>2850</v>
      </c>
      <c r="N70" s="13">
        <v>2950</v>
      </c>
      <c r="O70" s="12"/>
      <c r="P70" s="12"/>
    </row>
    <row r="71" spans="1:16" ht="15">
      <c r="A71" s="3" t="s">
        <v>24</v>
      </c>
      <c r="B71" s="3">
        <v>85</v>
      </c>
      <c r="C71" s="13">
        <v>1100</v>
      </c>
      <c r="D71" s="13">
        <v>1300</v>
      </c>
      <c r="E71" s="13">
        <v>1500</v>
      </c>
      <c r="F71" s="13">
        <v>1700</v>
      </c>
      <c r="G71" s="13">
        <v>1950</v>
      </c>
      <c r="H71" s="13">
        <v>2200</v>
      </c>
      <c r="I71" s="13">
        <v>2450</v>
      </c>
      <c r="J71" s="13">
        <v>2650</v>
      </c>
      <c r="K71" s="13">
        <v>2800</v>
      </c>
      <c r="L71" s="13">
        <v>2900</v>
      </c>
      <c r="M71" s="13">
        <v>3000</v>
      </c>
      <c r="N71" s="13">
        <v>3100</v>
      </c>
      <c r="O71" s="12"/>
      <c r="P71" s="12"/>
    </row>
    <row r="72" spans="1:16" ht="15">
      <c r="A72" s="3" t="s">
        <v>23</v>
      </c>
      <c r="B72" s="3">
        <v>90</v>
      </c>
      <c r="C72" s="13">
        <v>1200</v>
      </c>
      <c r="D72" s="13">
        <v>1400</v>
      </c>
      <c r="E72" s="13">
        <v>1600</v>
      </c>
      <c r="F72" s="13">
        <v>1800</v>
      </c>
      <c r="G72" s="13">
        <v>2050</v>
      </c>
      <c r="H72" s="13">
        <v>2300</v>
      </c>
      <c r="I72" s="13">
        <v>2550</v>
      </c>
      <c r="J72" s="13">
        <v>2800</v>
      </c>
      <c r="K72" s="13">
        <v>2950</v>
      </c>
      <c r="L72" s="13">
        <v>3050</v>
      </c>
      <c r="M72" s="13">
        <v>3150</v>
      </c>
      <c r="N72" s="13">
        <v>3250</v>
      </c>
      <c r="O72" s="12"/>
      <c r="P72" s="12"/>
    </row>
    <row r="73" spans="1:16" ht="15">
      <c r="A73" s="3" t="s">
        <v>23</v>
      </c>
      <c r="B73" s="3">
        <v>95</v>
      </c>
      <c r="C73" s="13">
        <v>1300</v>
      </c>
      <c r="D73" s="13">
        <v>1500</v>
      </c>
      <c r="E73" s="13">
        <v>1700</v>
      </c>
      <c r="F73" s="13">
        <v>1900</v>
      </c>
      <c r="G73" s="13">
        <v>2150</v>
      </c>
      <c r="H73" s="13">
        <v>2400</v>
      </c>
      <c r="I73" s="13">
        <v>2650</v>
      </c>
      <c r="J73" s="13">
        <v>2850</v>
      </c>
      <c r="K73" s="13">
        <v>3000</v>
      </c>
      <c r="L73" s="13">
        <v>3100</v>
      </c>
      <c r="M73" s="13">
        <v>3200</v>
      </c>
      <c r="N73" s="13">
        <v>3300</v>
      </c>
      <c r="O73" s="12"/>
      <c r="P73" s="12"/>
    </row>
    <row r="74" spans="1:16" ht="15">
      <c r="A74" s="3" t="s">
        <v>23</v>
      </c>
      <c r="B74" s="3">
        <v>100</v>
      </c>
      <c r="C74" s="13">
        <v>1400</v>
      </c>
      <c r="D74" s="13">
        <v>1600</v>
      </c>
      <c r="E74" s="13">
        <v>1800</v>
      </c>
      <c r="F74" s="13">
        <v>2000</v>
      </c>
      <c r="G74" s="13">
        <v>2250</v>
      </c>
      <c r="H74" s="13">
        <v>2500</v>
      </c>
      <c r="I74" s="13">
        <v>2750</v>
      </c>
      <c r="J74" s="13">
        <v>2900</v>
      </c>
      <c r="K74" s="13">
        <v>3050</v>
      </c>
      <c r="L74" s="13">
        <v>3150</v>
      </c>
      <c r="M74" s="13">
        <v>3250</v>
      </c>
      <c r="N74" s="13">
        <v>3350</v>
      </c>
      <c r="O74" s="12"/>
      <c r="P74" s="12"/>
    </row>
    <row r="75" spans="1:16" ht="15">
      <c r="A75" s="3" t="s">
        <v>23</v>
      </c>
      <c r="B75" s="3">
        <v>100</v>
      </c>
      <c r="C75" s="13">
        <v>6000</v>
      </c>
      <c r="D75" s="13">
        <v>6000</v>
      </c>
      <c r="E75" s="13">
        <v>6000</v>
      </c>
      <c r="F75" s="13">
        <v>6000</v>
      </c>
      <c r="G75" s="13">
        <v>6000</v>
      </c>
      <c r="H75" s="13">
        <v>6000</v>
      </c>
      <c r="I75" s="13">
        <v>6000</v>
      </c>
      <c r="J75" s="13">
        <v>6000</v>
      </c>
      <c r="K75" s="13">
        <v>6000</v>
      </c>
      <c r="L75" s="13">
        <v>6000</v>
      </c>
      <c r="M75" s="13">
        <v>6000</v>
      </c>
      <c r="N75" s="13">
        <v>6000</v>
      </c>
      <c r="O75" s="12"/>
      <c r="P75" s="12"/>
    </row>
    <row r="77" spans="1:16" ht="18.75">
      <c r="A77" s="76" t="s">
        <v>28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1:16">
      <c r="A78" s="74" t="s">
        <v>1</v>
      </c>
      <c r="B78" s="3" t="s">
        <v>2</v>
      </c>
      <c r="C78" s="74" t="s">
        <v>3</v>
      </c>
      <c r="D78" s="74" t="s">
        <v>4</v>
      </c>
      <c r="E78" s="74" t="s">
        <v>5</v>
      </c>
      <c r="F78" s="74" t="s">
        <v>6</v>
      </c>
      <c r="G78" s="74" t="s">
        <v>7</v>
      </c>
      <c r="H78" s="74" t="s">
        <v>8</v>
      </c>
      <c r="I78" s="74" t="s">
        <v>9</v>
      </c>
      <c r="J78" s="74" t="s">
        <v>10</v>
      </c>
      <c r="K78" s="74" t="s">
        <v>11</v>
      </c>
      <c r="L78" s="74" t="s">
        <v>12</v>
      </c>
      <c r="M78" s="74" t="s">
        <v>13</v>
      </c>
      <c r="N78" s="74" t="s">
        <v>14</v>
      </c>
      <c r="O78" s="11"/>
      <c r="P78" s="11"/>
    </row>
    <row r="79" spans="1:16">
      <c r="A79" s="74"/>
      <c r="B79" s="3" t="s">
        <v>15</v>
      </c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11"/>
      <c r="P79" s="11"/>
    </row>
    <row r="80" spans="1:16">
      <c r="A80" s="3" t="s">
        <v>23</v>
      </c>
      <c r="B80" s="3">
        <v>100</v>
      </c>
      <c r="C80" s="3">
        <v>4</v>
      </c>
      <c r="D80" s="3">
        <v>4</v>
      </c>
      <c r="E80" s="3">
        <v>4</v>
      </c>
      <c r="F80" s="3">
        <v>4</v>
      </c>
      <c r="G80" s="3">
        <v>4</v>
      </c>
      <c r="H80" s="3">
        <v>4</v>
      </c>
      <c r="I80" s="3">
        <v>4</v>
      </c>
      <c r="J80" s="3">
        <v>4</v>
      </c>
      <c r="K80" s="3">
        <v>4</v>
      </c>
      <c r="L80" s="3">
        <v>4</v>
      </c>
      <c r="M80" s="3">
        <v>4</v>
      </c>
      <c r="N80" s="3">
        <v>4</v>
      </c>
      <c r="O80" s="11"/>
      <c r="P80" s="11"/>
    </row>
    <row r="81" spans="1:16" ht="15">
      <c r="A81" s="3" t="s">
        <v>23</v>
      </c>
      <c r="B81" s="3">
        <v>100</v>
      </c>
      <c r="C81" s="13">
        <v>10.199999999999999</v>
      </c>
      <c r="D81" s="13">
        <v>9.6</v>
      </c>
      <c r="E81" s="13">
        <v>9.1</v>
      </c>
      <c r="F81" s="13">
        <v>8.6999999999999993</v>
      </c>
      <c r="G81" s="13">
        <v>8.4</v>
      </c>
      <c r="H81" s="13">
        <v>8.1999999999999993</v>
      </c>
      <c r="I81" s="13">
        <v>7.8</v>
      </c>
      <c r="J81" s="13">
        <v>7.5</v>
      </c>
      <c r="K81" s="13">
        <v>7.3</v>
      </c>
      <c r="L81" s="13">
        <v>7.1</v>
      </c>
      <c r="M81" s="13">
        <v>7</v>
      </c>
      <c r="N81" s="13">
        <v>6.8</v>
      </c>
      <c r="O81" s="12"/>
      <c r="P81" s="12"/>
    </row>
    <row r="82" spans="1:16" ht="15">
      <c r="A82" s="3" t="s">
        <v>23</v>
      </c>
      <c r="B82" s="3">
        <v>95</v>
      </c>
      <c r="C82" s="13">
        <v>10.3</v>
      </c>
      <c r="D82" s="13">
        <v>9.6999999999999993</v>
      </c>
      <c r="E82" s="13">
        <v>9.1999999999999993</v>
      </c>
      <c r="F82" s="13">
        <v>8.8000000000000007</v>
      </c>
      <c r="G82" s="13">
        <v>8.5</v>
      </c>
      <c r="H82" s="13">
        <v>8.3000000000000007</v>
      </c>
      <c r="I82" s="13">
        <v>7.9</v>
      </c>
      <c r="J82" s="13">
        <v>7.6</v>
      </c>
      <c r="K82" s="13">
        <v>7.4</v>
      </c>
      <c r="L82" s="13">
        <v>7.2</v>
      </c>
      <c r="M82" s="13">
        <v>7.1</v>
      </c>
      <c r="N82" s="13">
        <v>6.9</v>
      </c>
      <c r="O82" s="12"/>
      <c r="P82" s="12"/>
    </row>
    <row r="83" spans="1:16" ht="15">
      <c r="A83" s="3" t="s">
        <v>23</v>
      </c>
      <c r="B83" s="3">
        <v>90</v>
      </c>
      <c r="C83" s="13">
        <v>10.4</v>
      </c>
      <c r="D83" s="13">
        <v>9.8000000000000007</v>
      </c>
      <c r="E83" s="13">
        <v>9.3000000000000007</v>
      </c>
      <c r="F83" s="13">
        <v>8.9</v>
      </c>
      <c r="G83" s="13">
        <v>8.6</v>
      </c>
      <c r="H83" s="13">
        <v>8.4</v>
      </c>
      <c r="I83" s="13">
        <v>8</v>
      </c>
      <c r="J83" s="13">
        <v>7.7</v>
      </c>
      <c r="K83" s="13">
        <v>7.5</v>
      </c>
      <c r="L83" s="13">
        <v>7.3</v>
      </c>
      <c r="M83" s="13">
        <v>7.2</v>
      </c>
      <c r="N83" s="13">
        <v>7</v>
      </c>
      <c r="O83" s="12"/>
      <c r="P83" s="12"/>
    </row>
    <row r="84" spans="1:16" ht="15">
      <c r="A84" s="3" t="s">
        <v>24</v>
      </c>
      <c r="B84" s="3">
        <v>85</v>
      </c>
      <c r="C84" s="13">
        <v>10.5</v>
      </c>
      <c r="D84" s="13">
        <v>9.9</v>
      </c>
      <c r="E84" s="13">
        <v>9.4</v>
      </c>
      <c r="F84" s="13">
        <v>9</v>
      </c>
      <c r="G84" s="13">
        <v>8.6999999999999993</v>
      </c>
      <c r="H84" s="13">
        <v>8.5</v>
      </c>
      <c r="I84" s="13">
        <v>8.1</v>
      </c>
      <c r="J84" s="13">
        <v>7.8</v>
      </c>
      <c r="K84" s="13">
        <v>7.6</v>
      </c>
      <c r="L84" s="13">
        <v>7.4</v>
      </c>
      <c r="M84" s="13">
        <v>7.3</v>
      </c>
      <c r="N84" s="13">
        <v>7.1</v>
      </c>
      <c r="O84" s="12"/>
      <c r="P84" s="12"/>
    </row>
    <row r="85" spans="1:16" ht="15">
      <c r="A85" s="3" t="s">
        <v>24</v>
      </c>
      <c r="B85" s="3">
        <v>80</v>
      </c>
      <c r="C85" s="13">
        <v>10.6</v>
      </c>
      <c r="D85" s="13">
        <v>10</v>
      </c>
      <c r="E85" s="13">
        <v>9.5</v>
      </c>
      <c r="F85" s="13">
        <v>9.1</v>
      </c>
      <c r="G85" s="13">
        <v>8.8000000000000007</v>
      </c>
      <c r="H85" s="13">
        <v>8.6</v>
      </c>
      <c r="I85" s="13">
        <v>8.1999999999999993</v>
      </c>
      <c r="J85" s="13">
        <v>7.9</v>
      </c>
      <c r="K85" s="13">
        <v>7.7</v>
      </c>
      <c r="L85" s="13">
        <v>7.5</v>
      </c>
      <c r="M85" s="13">
        <v>7.4</v>
      </c>
      <c r="N85" s="13">
        <v>7.2</v>
      </c>
      <c r="O85" s="12"/>
      <c r="P85" s="12"/>
    </row>
    <row r="86" spans="1:16" ht="15">
      <c r="A86" s="3" t="s">
        <v>25</v>
      </c>
      <c r="B86" s="3">
        <v>78</v>
      </c>
      <c r="C86" s="13">
        <v>10.8</v>
      </c>
      <c r="D86" s="13">
        <v>10.199999999999999</v>
      </c>
      <c r="E86" s="13">
        <v>9.6999999999999993</v>
      </c>
      <c r="F86" s="13">
        <v>9.3000000000000007</v>
      </c>
      <c r="G86" s="13">
        <v>9</v>
      </c>
      <c r="H86" s="13">
        <v>8.8000000000000007</v>
      </c>
      <c r="I86" s="13">
        <v>8.4</v>
      </c>
      <c r="J86" s="13">
        <v>8.1</v>
      </c>
      <c r="K86" s="13">
        <v>7.9</v>
      </c>
      <c r="L86" s="13">
        <v>7.7</v>
      </c>
      <c r="M86" s="13">
        <v>7.6</v>
      </c>
      <c r="N86" s="13">
        <v>7.4</v>
      </c>
      <c r="O86" s="12"/>
      <c r="P86" s="12"/>
    </row>
    <row r="87" spans="1:16" ht="15">
      <c r="A87" s="3" t="s">
        <v>25</v>
      </c>
      <c r="B87" s="3">
        <v>76</v>
      </c>
      <c r="C87" s="13">
        <v>11</v>
      </c>
      <c r="D87" s="13">
        <v>10.4</v>
      </c>
      <c r="E87" s="13">
        <v>9.9</v>
      </c>
      <c r="F87" s="13">
        <v>9.5</v>
      </c>
      <c r="G87" s="13">
        <v>9.1999999999999993</v>
      </c>
      <c r="H87" s="13">
        <v>9</v>
      </c>
      <c r="I87" s="13">
        <v>8.6</v>
      </c>
      <c r="J87" s="13">
        <v>8.3000000000000007</v>
      </c>
      <c r="K87" s="13">
        <v>8.1</v>
      </c>
      <c r="L87" s="13">
        <v>7.9</v>
      </c>
      <c r="M87" s="13">
        <v>7.8</v>
      </c>
      <c r="N87" s="13">
        <v>7.6</v>
      </c>
      <c r="O87" s="12"/>
      <c r="P87" s="12"/>
    </row>
    <row r="88" spans="1:16" ht="15">
      <c r="A88" s="3" t="s">
        <v>25</v>
      </c>
      <c r="B88" s="3">
        <v>74</v>
      </c>
      <c r="C88" s="13">
        <v>11.2</v>
      </c>
      <c r="D88" s="13">
        <v>10.6</v>
      </c>
      <c r="E88" s="13">
        <v>10.1</v>
      </c>
      <c r="F88" s="13">
        <v>9.6999999999999993</v>
      </c>
      <c r="G88" s="13">
        <v>9.4</v>
      </c>
      <c r="H88" s="13">
        <v>9.1999999999999993</v>
      </c>
      <c r="I88" s="13">
        <v>8.8000000000000007</v>
      </c>
      <c r="J88" s="13">
        <v>8.5</v>
      </c>
      <c r="K88" s="13">
        <v>8.3000000000000007</v>
      </c>
      <c r="L88" s="13">
        <v>8.1</v>
      </c>
      <c r="M88" s="13">
        <v>8</v>
      </c>
      <c r="N88" s="13">
        <v>7.8</v>
      </c>
      <c r="O88" s="12"/>
      <c r="P88" s="12"/>
    </row>
    <row r="89" spans="1:16" ht="15">
      <c r="A89" s="3" t="s">
        <v>25</v>
      </c>
      <c r="B89" s="3">
        <v>72</v>
      </c>
      <c r="C89" s="13">
        <v>11.4</v>
      </c>
      <c r="D89" s="13">
        <v>10.8</v>
      </c>
      <c r="E89" s="13">
        <v>10.3</v>
      </c>
      <c r="F89" s="13">
        <v>9.9</v>
      </c>
      <c r="G89" s="13">
        <v>9.6</v>
      </c>
      <c r="H89" s="13">
        <v>9.4</v>
      </c>
      <c r="I89" s="13">
        <v>9</v>
      </c>
      <c r="J89" s="13">
        <v>8.6999999999999993</v>
      </c>
      <c r="K89" s="13">
        <v>8.5</v>
      </c>
      <c r="L89" s="13">
        <v>8.3000000000000007</v>
      </c>
      <c r="M89" s="13">
        <v>8.1999999999999993</v>
      </c>
      <c r="N89" s="13">
        <v>8</v>
      </c>
      <c r="O89" s="12"/>
      <c r="P89" s="12"/>
    </row>
    <row r="90" spans="1:16" ht="15">
      <c r="A90" s="3" t="s">
        <v>25</v>
      </c>
      <c r="B90" s="3">
        <v>70</v>
      </c>
      <c r="C90" s="13">
        <v>11.6</v>
      </c>
      <c r="D90" s="13">
        <v>11</v>
      </c>
      <c r="E90" s="13">
        <v>10.5</v>
      </c>
      <c r="F90" s="13">
        <v>10.1</v>
      </c>
      <c r="G90" s="13">
        <v>9.8000000000000007</v>
      </c>
      <c r="H90" s="13">
        <v>9.6</v>
      </c>
      <c r="I90" s="13">
        <v>9.1999999999999993</v>
      </c>
      <c r="J90" s="13">
        <v>8.9</v>
      </c>
      <c r="K90" s="13">
        <v>8.6999999999999993</v>
      </c>
      <c r="L90" s="13">
        <v>8.5</v>
      </c>
      <c r="M90" s="13">
        <v>8.4</v>
      </c>
      <c r="N90" s="13">
        <v>8.1999999999999993</v>
      </c>
      <c r="O90" s="12"/>
      <c r="P90" s="12"/>
    </row>
    <row r="91" spans="1:16" ht="15">
      <c r="A91" s="3" t="s">
        <v>25</v>
      </c>
      <c r="B91" s="3">
        <v>68</v>
      </c>
      <c r="C91" s="13">
        <v>11.8</v>
      </c>
      <c r="D91" s="13">
        <v>11.2</v>
      </c>
      <c r="E91" s="13">
        <v>10.7</v>
      </c>
      <c r="F91" s="13">
        <v>10.3</v>
      </c>
      <c r="G91" s="13">
        <v>10</v>
      </c>
      <c r="H91" s="13">
        <v>9.8000000000000007</v>
      </c>
      <c r="I91" s="13">
        <v>9.4</v>
      </c>
      <c r="J91" s="13">
        <v>9.1</v>
      </c>
      <c r="K91" s="13">
        <v>8.9</v>
      </c>
      <c r="L91" s="13">
        <v>8.6999999999999993</v>
      </c>
      <c r="M91" s="13">
        <v>8.6</v>
      </c>
      <c r="N91" s="13">
        <v>8.4</v>
      </c>
      <c r="O91" s="12"/>
      <c r="P91" s="12"/>
    </row>
    <row r="92" spans="1:16" ht="15">
      <c r="A92" s="3" t="s">
        <v>25</v>
      </c>
      <c r="B92" s="3">
        <v>66</v>
      </c>
      <c r="C92" s="13">
        <v>12</v>
      </c>
      <c r="D92" s="13">
        <v>11.4</v>
      </c>
      <c r="E92" s="13">
        <v>10.9</v>
      </c>
      <c r="F92" s="13">
        <v>10.5</v>
      </c>
      <c r="G92" s="13">
        <v>10.199999999999999</v>
      </c>
      <c r="H92" s="13">
        <v>10</v>
      </c>
      <c r="I92" s="13">
        <v>9.6</v>
      </c>
      <c r="J92" s="13">
        <v>9.3000000000000007</v>
      </c>
      <c r="K92" s="13">
        <v>9.1</v>
      </c>
      <c r="L92" s="13">
        <v>8.9</v>
      </c>
      <c r="M92" s="13">
        <v>8.8000000000000007</v>
      </c>
      <c r="N92" s="13">
        <v>8.6</v>
      </c>
      <c r="O92" s="12"/>
      <c r="P92" s="12"/>
    </row>
    <row r="93" spans="1:16" ht="15">
      <c r="A93" s="3" t="s">
        <v>25</v>
      </c>
      <c r="B93" s="3">
        <v>64</v>
      </c>
      <c r="C93" s="13">
        <v>12.2</v>
      </c>
      <c r="D93" s="13">
        <v>11.6</v>
      </c>
      <c r="E93" s="13">
        <v>11.1</v>
      </c>
      <c r="F93" s="13">
        <v>10.7</v>
      </c>
      <c r="G93" s="13">
        <v>10.4</v>
      </c>
      <c r="H93" s="13">
        <v>10.199999999999999</v>
      </c>
      <c r="I93" s="13">
        <v>9.8000000000000007</v>
      </c>
      <c r="J93" s="13">
        <v>9.5</v>
      </c>
      <c r="K93" s="13">
        <v>9.3000000000000007</v>
      </c>
      <c r="L93" s="13">
        <v>9.1</v>
      </c>
      <c r="M93" s="13">
        <v>9</v>
      </c>
      <c r="N93" s="13">
        <v>8.8000000000000007</v>
      </c>
      <c r="O93" s="12"/>
      <c r="P93" s="12"/>
    </row>
    <row r="94" spans="1:16" ht="15">
      <c r="A94" s="3" t="s">
        <v>25</v>
      </c>
      <c r="B94" s="3">
        <v>62</v>
      </c>
      <c r="C94" s="13">
        <v>12.4</v>
      </c>
      <c r="D94" s="13">
        <v>11.8</v>
      </c>
      <c r="E94" s="13">
        <v>11.3</v>
      </c>
      <c r="F94" s="13">
        <v>10.9</v>
      </c>
      <c r="G94" s="13">
        <v>10.6</v>
      </c>
      <c r="H94" s="13">
        <v>10.4</v>
      </c>
      <c r="I94" s="13">
        <v>10</v>
      </c>
      <c r="J94" s="13">
        <v>9.6999999999999993</v>
      </c>
      <c r="K94" s="13">
        <v>9.5</v>
      </c>
      <c r="L94" s="13">
        <v>9.3000000000000007</v>
      </c>
      <c r="M94" s="13">
        <v>9.1999999999999993</v>
      </c>
      <c r="N94" s="13">
        <v>9</v>
      </c>
      <c r="O94" s="12"/>
      <c r="P94" s="12"/>
    </row>
    <row r="95" spans="1:16" ht="15">
      <c r="A95" s="3" t="s">
        <v>25</v>
      </c>
      <c r="B95" s="3">
        <v>60</v>
      </c>
      <c r="C95" s="13">
        <v>12.6</v>
      </c>
      <c r="D95" s="13">
        <v>12</v>
      </c>
      <c r="E95" s="13">
        <v>11.5</v>
      </c>
      <c r="F95" s="13">
        <v>11.1</v>
      </c>
      <c r="G95" s="13">
        <v>10.8</v>
      </c>
      <c r="H95" s="13">
        <v>10.6</v>
      </c>
      <c r="I95" s="13">
        <v>10.199999999999999</v>
      </c>
      <c r="J95" s="13">
        <v>9.9</v>
      </c>
      <c r="K95" s="13">
        <v>9.6999999999999993</v>
      </c>
      <c r="L95" s="13">
        <v>9.5</v>
      </c>
      <c r="M95" s="13">
        <v>9.4</v>
      </c>
      <c r="N95" s="13">
        <v>9.1999999999999993</v>
      </c>
      <c r="O95" s="12"/>
      <c r="P95" s="12"/>
    </row>
    <row r="96" spans="1:16" ht="15">
      <c r="A96" s="3" t="s">
        <v>26</v>
      </c>
      <c r="B96" s="3">
        <v>50</v>
      </c>
      <c r="C96" s="13">
        <v>12.8</v>
      </c>
      <c r="D96" s="13">
        <v>12.2</v>
      </c>
      <c r="E96" s="13">
        <v>11.7</v>
      </c>
      <c r="F96" s="13">
        <v>11.3</v>
      </c>
      <c r="G96" s="13">
        <v>11</v>
      </c>
      <c r="H96" s="13">
        <v>10.8</v>
      </c>
      <c r="I96" s="13">
        <v>10.4</v>
      </c>
      <c r="J96" s="13">
        <v>10.1</v>
      </c>
      <c r="K96" s="13">
        <v>9.9</v>
      </c>
      <c r="L96" s="13">
        <v>9.6999999999999993</v>
      </c>
      <c r="M96" s="13">
        <v>9.6</v>
      </c>
      <c r="N96" s="13">
        <v>9.4</v>
      </c>
      <c r="O96" s="12"/>
      <c r="P96" s="12"/>
    </row>
    <row r="97" spans="1:16" ht="15">
      <c r="A97" s="3" t="s">
        <v>26</v>
      </c>
      <c r="B97" s="3">
        <v>40</v>
      </c>
      <c r="C97" s="13">
        <v>13</v>
      </c>
      <c r="D97" s="13">
        <v>12.4</v>
      </c>
      <c r="E97" s="13">
        <v>11.9</v>
      </c>
      <c r="F97" s="13">
        <v>11.5</v>
      </c>
      <c r="G97" s="13">
        <v>11.2</v>
      </c>
      <c r="H97" s="13">
        <v>11</v>
      </c>
      <c r="I97" s="13">
        <v>10.6</v>
      </c>
      <c r="J97" s="13">
        <v>10.3</v>
      </c>
      <c r="K97" s="13">
        <v>10.1</v>
      </c>
      <c r="L97" s="13">
        <v>9.9</v>
      </c>
      <c r="M97" s="13">
        <v>9.8000000000000007</v>
      </c>
      <c r="N97" s="13">
        <v>9.6</v>
      </c>
      <c r="O97" s="12"/>
      <c r="P97" s="12"/>
    </row>
    <row r="98" spans="1:16" ht="15">
      <c r="A98" s="3" t="s">
        <v>26</v>
      </c>
      <c r="B98" s="3">
        <v>30</v>
      </c>
      <c r="C98" s="13">
        <v>13.2</v>
      </c>
      <c r="D98" s="13">
        <v>12.6</v>
      </c>
      <c r="E98" s="13">
        <v>12.1</v>
      </c>
      <c r="F98" s="13">
        <v>11.7</v>
      </c>
      <c r="G98" s="13">
        <v>11.4</v>
      </c>
      <c r="H98" s="13">
        <v>11.2</v>
      </c>
      <c r="I98" s="13">
        <v>10.8</v>
      </c>
      <c r="J98" s="13">
        <v>10.5</v>
      </c>
      <c r="K98" s="13">
        <v>10.3</v>
      </c>
      <c r="L98" s="13">
        <v>10.1</v>
      </c>
      <c r="M98" s="13">
        <v>10</v>
      </c>
      <c r="N98" s="13">
        <v>9.8000000000000007</v>
      </c>
      <c r="O98" s="12"/>
      <c r="P98" s="12"/>
    </row>
    <row r="99" spans="1:16" ht="15">
      <c r="A99" s="3" t="s">
        <v>26</v>
      </c>
      <c r="B99" s="3">
        <v>20</v>
      </c>
      <c r="C99" s="13">
        <v>13.4</v>
      </c>
      <c r="D99" s="13">
        <v>12.8</v>
      </c>
      <c r="E99" s="13">
        <v>12.3</v>
      </c>
      <c r="F99" s="13">
        <v>11.9</v>
      </c>
      <c r="G99" s="13">
        <v>11.6</v>
      </c>
      <c r="H99" s="13">
        <v>11.4</v>
      </c>
      <c r="I99" s="13">
        <v>11</v>
      </c>
      <c r="J99" s="13">
        <v>10.7</v>
      </c>
      <c r="K99" s="13">
        <v>10.5</v>
      </c>
      <c r="L99" s="13">
        <v>10.3</v>
      </c>
      <c r="M99" s="13">
        <v>10.199999999999999</v>
      </c>
      <c r="N99" s="13">
        <v>10</v>
      </c>
      <c r="O99" s="12"/>
      <c r="P99" s="12"/>
    </row>
    <row r="100" spans="1:16" ht="15">
      <c r="A100" s="3" t="s">
        <v>26</v>
      </c>
      <c r="B100" s="3">
        <v>10</v>
      </c>
      <c r="C100" s="13">
        <v>13.6</v>
      </c>
      <c r="D100" s="13">
        <v>13</v>
      </c>
      <c r="E100" s="13">
        <v>12.5</v>
      </c>
      <c r="F100" s="13">
        <v>12.1</v>
      </c>
      <c r="G100" s="13">
        <v>11.8</v>
      </c>
      <c r="H100" s="13">
        <v>11.6</v>
      </c>
      <c r="I100" s="13">
        <v>11.2</v>
      </c>
      <c r="J100" s="13">
        <v>10.9</v>
      </c>
      <c r="K100" s="13">
        <v>10.7</v>
      </c>
      <c r="L100" s="13">
        <v>10.5</v>
      </c>
      <c r="M100" s="13">
        <v>10.4</v>
      </c>
      <c r="N100" s="13">
        <v>10.199999999999999</v>
      </c>
      <c r="O100" s="12"/>
      <c r="P100" s="12"/>
    </row>
    <row r="101" spans="1:16" ht="15">
      <c r="A101" s="3" t="s">
        <v>26</v>
      </c>
      <c r="B101" s="3">
        <v>0</v>
      </c>
      <c r="C101" s="13">
        <v>30</v>
      </c>
      <c r="D101" s="13">
        <v>30</v>
      </c>
      <c r="E101" s="13">
        <v>30</v>
      </c>
      <c r="F101" s="13">
        <v>30</v>
      </c>
      <c r="G101" s="13">
        <v>30</v>
      </c>
      <c r="H101" s="13">
        <v>30</v>
      </c>
      <c r="I101" s="13">
        <v>30</v>
      </c>
      <c r="J101" s="13">
        <v>30</v>
      </c>
      <c r="K101" s="13">
        <v>30</v>
      </c>
      <c r="L101" s="13">
        <v>30</v>
      </c>
      <c r="M101" s="13">
        <v>30</v>
      </c>
      <c r="N101" s="13">
        <v>30</v>
      </c>
      <c r="O101" s="12"/>
      <c r="P101" s="12"/>
    </row>
    <row r="103" spans="1:16" ht="18.75">
      <c r="A103" s="76" t="s">
        <v>29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</row>
    <row r="104" spans="1:16">
      <c r="A104" s="74" t="s">
        <v>1</v>
      </c>
      <c r="B104" s="3" t="s">
        <v>2</v>
      </c>
      <c r="C104" s="74" t="s">
        <v>3</v>
      </c>
      <c r="D104" s="74" t="s">
        <v>4</v>
      </c>
      <c r="E104" s="74" t="s">
        <v>5</v>
      </c>
      <c r="F104" s="74" t="s">
        <v>6</v>
      </c>
      <c r="G104" s="74" t="s">
        <v>7</v>
      </c>
      <c r="H104" s="74" t="s">
        <v>8</v>
      </c>
      <c r="I104" s="74" t="s">
        <v>9</v>
      </c>
      <c r="J104" s="74" t="s">
        <v>10</v>
      </c>
      <c r="K104" s="74" t="s">
        <v>11</v>
      </c>
      <c r="L104" s="74" t="s">
        <v>12</v>
      </c>
      <c r="M104" s="74" t="s">
        <v>13</v>
      </c>
      <c r="N104" s="74" t="s">
        <v>14</v>
      </c>
      <c r="O104" s="11"/>
      <c r="P104" s="11"/>
    </row>
    <row r="105" spans="1:16">
      <c r="A105" s="74"/>
      <c r="B105" s="3" t="s">
        <v>15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11"/>
      <c r="P105" s="11"/>
    </row>
    <row r="106" spans="1:16" ht="15">
      <c r="A106" s="3" t="s">
        <v>23</v>
      </c>
      <c r="B106" s="3">
        <v>100</v>
      </c>
      <c r="C106" s="13">
        <v>11</v>
      </c>
      <c r="D106" s="13">
        <v>10</v>
      </c>
      <c r="E106" s="13">
        <v>9.1999999999999993</v>
      </c>
      <c r="F106" s="13">
        <v>8.6999999999999993</v>
      </c>
      <c r="G106" s="13">
        <v>8.3000000000000007</v>
      </c>
      <c r="H106" s="13">
        <v>8.1999999999999993</v>
      </c>
      <c r="I106" s="13">
        <v>8.1</v>
      </c>
      <c r="J106" s="13">
        <v>8</v>
      </c>
      <c r="K106" s="13">
        <v>7.9</v>
      </c>
      <c r="L106" s="13">
        <v>7.8</v>
      </c>
      <c r="M106" s="13">
        <v>7.7</v>
      </c>
      <c r="N106" s="13">
        <v>7.6</v>
      </c>
      <c r="O106" s="12"/>
      <c r="P106" s="12"/>
    </row>
    <row r="107" spans="1:16" ht="15">
      <c r="A107" s="3" t="s">
        <v>23</v>
      </c>
      <c r="B107" s="3">
        <v>95</v>
      </c>
      <c r="C107" s="13">
        <v>11.1</v>
      </c>
      <c r="D107" s="13">
        <v>10.1</v>
      </c>
      <c r="E107" s="13">
        <v>9.3000000000000007</v>
      </c>
      <c r="F107" s="13">
        <v>8.8000000000000007</v>
      </c>
      <c r="G107" s="13">
        <v>8.4</v>
      </c>
      <c r="H107" s="13">
        <v>8.3000000000000007</v>
      </c>
      <c r="I107" s="13">
        <v>8.1999999999999993</v>
      </c>
      <c r="J107" s="13">
        <v>8.1</v>
      </c>
      <c r="K107" s="13">
        <v>8</v>
      </c>
      <c r="L107" s="13">
        <v>7.9</v>
      </c>
      <c r="M107" s="13">
        <v>7.8</v>
      </c>
      <c r="N107" s="13">
        <v>7.7</v>
      </c>
      <c r="O107" s="12"/>
      <c r="P107" s="12"/>
    </row>
    <row r="108" spans="1:16" ht="15">
      <c r="A108" s="3" t="s">
        <v>23</v>
      </c>
      <c r="B108" s="3">
        <v>90</v>
      </c>
      <c r="C108" s="13">
        <v>11.2</v>
      </c>
      <c r="D108" s="13">
        <v>10.199999999999999</v>
      </c>
      <c r="E108" s="13">
        <v>9.4</v>
      </c>
      <c r="F108" s="13">
        <v>8.9</v>
      </c>
      <c r="G108" s="13">
        <v>8.5</v>
      </c>
      <c r="H108" s="13">
        <v>8.4</v>
      </c>
      <c r="I108" s="13">
        <v>8.3000000000000007</v>
      </c>
      <c r="J108" s="13">
        <v>8.1999999999999993</v>
      </c>
      <c r="K108" s="13">
        <v>8.1</v>
      </c>
      <c r="L108" s="13">
        <v>8</v>
      </c>
      <c r="M108" s="13">
        <v>7.9</v>
      </c>
      <c r="N108" s="13">
        <v>7.8</v>
      </c>
      <c r="O108" s="12"/>
      <c r="P108" s="12"/>
    </row>
    <row r="109" spans="1:16" ht="15">
      <c r="A109" s="3" t="s">
        <v>24</v>
      </c>
      <c r="B109" s="3">
        <v>85</v>
      </c>
      <c r="C109" s="13">
        <v>11.5</v>
      </c>
      <c r="D109" s="13">
        <v>10.5</v>
      </c>
      <c r="E109" s="13">
        <v>9.6999999999999993</v>
      </c>
      <c r="F109" s="13">
        <v>9.1999999999999993</v>
      </c>
      <c r="G109" s="13">
        <v>8.8000000000000007</v>
      </c>
      <c r="H109" s="13">
        <v>8.6999999999999993</v>
      </c>
      <c r="I109" s="13">
        <v>8.6</v>
      </c>
      <c r="J109" s="13">
        <v>8.5</v>
      </c>
      <c r="K109" s="13">
        <v>8.4</v>
      </c>
      <c r="L109" s="13">
        <v>8.3000000000000007</v>
      </c>
      <c r="M109" s="13">
        <v>8.1999999999999993</v>
      </c>
      <c r="N109" s="13">
        <v>8.1</v>
      </c>
      <c r="O109" s="12"/>
      <c r="P109" s="12"/>
    </row>
    <row r="110" spans="1:16" ht="15">
      <c r="A110" s="3" t="s">
        <v>24</v>
      </c>
      <c r="B110" s="3">
        <v>80</v>
      </c>
      <c r="C110" s="13">
        <v>11.8</v>
      </c>
      <c r="D110" s="13">
        <v>10.8</v>
      </c>
      <c r="E110" s="13">
        <v>10</v>
      </c>
      <c r="F110" s="13">
        <v>9.5</v>
      </c>
      <c r="G110" s="13">
        <v>9.1</v>
      </c>
      <c r="H110" s="13">
        <v>9</v>
      </c>
      <c r="I110" s="13">
        <v>8.9</v>
      </c>
      <c r="J110" s="13">
        <v>8.8000000000000007</v>
      </c>
      <c r="K110" s="13">
        <v>8.6999999999999993</v>
      </c>
      <c r="L110" s="13">
        <v>8.6</v>
      </c>
      <c r="M110" s="13">
        <v>8.5</v>
      </c>
      <c r="N110" s="13">
        <v>8.4</v>
      </c>
      <c r="O110" s="12"/>
      <c r="P110" s="12"/>
    </row>
    <row r="111" spans="1:16" ht="15">
      <c r="A111" s="3" t="s">
        <v>25</v>
      </c>
      <c r="B111" s="3">
        <v>78</v>
      </c>
      <c r="C111" s="13">
        <v>12</v>
      </c>
      <c r="D111" s="13">
        <v>11</v>
      </c>
      <c r="E111" s="13">
        <v>10.199999999999999</v>
      </c>
      <c r="F111" s="13">
        <v>9.6999999999999993</v>
      </c>
      <c r="G111" s="13">
        <v>9.3000000000000007</v>
      </c>
      <c r="H111" s="13">
        <v>9.1999999999999993</v>
      </c>
      <c r="I111" s="13">
        <v>9.1</v>
      </c>
      <c r="J111" s="13">
        <v>9</v>
      </c>
      <c r="K111" s="13">
        <v>8.9</v>
      </c>
      <c r="L111" s="13">
        <v>8.8000000000000007</v>
      </c>
      <c r="M111" s="13">
        <v>8.6999999999999993</v>
      </c>
      <c r="N111" s="13">
        <v>8.6</v>
      </c>
      <c r="O111" s="12"/>
      <c r="P111" s="12"/>
    </row>
    <row r="112" spans="1:16" ht="15">
      <c r="A112" s="3" t="s">
        <v>25</v>
      </c>
      <c r="B112" s="3">
        <v>76</v>
      </c>
      <c r="C112" s="13">
        <v>12.2</v>
      </c>
      <c r="D112" s="13">
        <v>11.2</v>
      </c>
      <c r="E112" s="13">
        <v>10.4</v>
      </c>
      <c r="F112" s="13">
        <v>9.9</v>
      </c>
      <c r="G112" s="13">
        <v>9.5</v>
      </c>
      <c r="H112" s="13">
        <v>9.4</v>
      </c>
      <c r="I112" s="13">
        <v>9.3000000000000007</v>
      </c>
      <c r="J112" s="13">
        <v>9.1999999999999993</v>
      </c>
      <c r="K112" s="13">
        <v>9.1</v>
      </c>
      <c r="L112" s="13">
        <v>9</v>
      </c>
      <c r="M112" s="13">
        <v>8.9</v>
      </c>
      <c r="N112" s="13">
        <v>8.8000000000000007</v>
      </c>
      <c r="O112" s="12"/>
      <c r="P112" s="12"/>
    </row>
    <row r="113" spans="1:16" ht="15">
      <c r="A113" s="3" t="s">
        <v>25</v>
      </c>
      <c r="B113" s="3">
        <v>74</v>
      </c>
      <c r="C113" s="13">
        <v>12.4</v>
      </c>
      <c r="D113" s="13">
        <v>11.4</v>
      </c>
      <c r="E113" s="13">
        <v>10.6</v>
      </c>
      <c r="F113" s="13">
        <v>10.1</v>
      </c>
      <c r="G113" s="13">
        <v>9.6999999999999993</v>
      </c>
      <c r="H113" s="13">
        <v>9.6</v>
      </c>
      <c r="I113" s="13">
        <v>9.5</v>
      </c>
      <c r="J113" s="13">
        <v>9.4</v>
      </c>
      <c r="K113" s="13">
        <v>9.3000000000000007</v>
      </c>
      <c r="L113" s="13">
        <v>9.1999999999999993</v>
      </c>
      <c r="M113" s="13">
        <v>9.1</v>
      </c>
      <c r="N113" s="13">
        <v>9</v>
      </c>
      <c r="O113" s="12"/>
      <c r="P113" s="12"/>
    </row>
    <row r="114" spans="1:16" ht="15">
      <c r="A114" s="3" t="s">
        <v>25</v>
      </c>
      <c r="B114" s="3">
        <v>72</v>
      </c>
      <c r="C114" s="13">
        <v>12.6</v>
      </c>
      <c r="D114" s="13">
        <v>11.6</v>
      </c>
      <c r="E114" s="13">
        <v>10.8</v>
      </c>
      <c r="F114" s="13">
        <v>10.3</v>
      </c>
      <c r="G114" s="13">
        <v>9.9</v>
      </c>
      <c r="H114" s="13">
        <v>9.8000000000000007</v>
      </c>
      <c r="I114" s="13">
        <v>9.6999999999999993</v>
      </c>
      <c r="J114" s="13">
        <v>9.6</v>
      </c>
      <c r="K114" s="13">
        <v>9.5</v>
      </c>
      <c r="L114" s="13">
        <v>9.4</v>
      </c>
      <c r="M114" s="13">
        <v>9.3000000000000007</v>
      </c>
      <c r="N114" s="13">
        <v>9.1999999999999993</v>
      </c>
      <c r="O114" s="12"/>
      <c r="P114" s="12"/>
    </row>
    <row r="115" spans="1:16" ht="15">
      <c r="A115" s="3" t="s">
        <v>25</v>
      </c>
      <c r="B115" s="3">
        <v>70</v>
      </c>
      <c r="C115" s="13">
        <v>12.8</v>
      </c>
      <c r="D115" s="13">
        <v>11.8</v>
      </c>
      <c r="E115" s="13">
        <v>11</v>
      </c>
      <c r="F115" s="13">
        <v>10.5</v>
      </c>
      <c r="G115" s="13">
        <v>10.1</v>
      </c>
      <c r="H115" s="13">
        <v>10</v>
      </c>
      <c r="I115" s="13">
        <v>9.9</v>
      </c>
      <c r="J115" s="13">
        <v>9.8000000000000007</v>
      </c>
      <c r="K115" s="13">
        <v>9.6999999999999993</v>
      </c>
      <c r="L115" s="13">
        <v>9.6</v>
      </c>
      <c r="M115" s="13">
        <v>9.5</v>
      </c>
      <c r="N115" s="13">
        <v>9.4</v>
      </c>
      <c r="O115" s="12"/>
      <c r="P115" s="12"/>
    </row>
    <row r="116" spans="1:16" ht="15">
      <c r="A116" s="3" t="s">
        <v>25</v>
      </c>
      <c r="B116" s="3">
        <v>68</v>
      </c>
      <c r="C116" s="13">
        <v>13</v>
      </c>
      <c r="D116" s="13">
        <v>12</v>
      </c>
      <c r="E116" s="13">
        <v>11.2</v>
      </c>
      <c r="F116" s="13">
        <v>10.7</v>
      </c>
      <c r="G116" s="13">
        <v>10.3</v>
      </c>
      <c r="H116" s="13">
        <v>10.199999999999999</v>
      </c>
      <c r="I116" s="13">
        <v>10.1</v>
      </c>
      <c r="J116" s="13">
        <v>10</v>
      </c>
      <c r="K116" s="13">
        <v>9.9</v>
      </c>
      <c r="L116" s="13">
        <v>9.8000000000000007</v>
      </c>
      <c r="M116" s="13">
        <v>9.6999999999999993</v>
      </c>
      <c r="N116" s="13">
        <v>9.6</v>
      </c>
      <c r="O116" s="12"/>
      <c r="P116" s="12"/>
    </row>
    <row r="117" spans="1:16" ht="15">
      <c r="A117" s="3" t="s">
        <v>25</v>
      </c>
      <c r="B117" s="3">
        <v>66</v>
      </c>
      <c r="C117" s="13">
        <v>13.2</v>
      </c>
      <c r="D117" s="13">
        <v>12.2</v>
      </c>
      <c r="E117" s="13">
        <v>11.4</v>
      </c>
      <c r="F117" s="13">
        <v>10.9</v>
      </c>
      <c r="G117" s="13">
        <v>10.5</v>
      </c>
      <c r="H117" s="13">
        <v>10.4</v>
      </c>
      <c r="I117" s="13">
        <v>10.3</v>
      </c>
      <c r="J117" s="13">
        <v>10.199999999999999</v>
      </c>
      <c r="K117" s="13">
        <v>10.1</v>
      </c>
      <c r="L117" s="13">
        <v>10</v>
      </c>
      <c r="M117" s="13">
        <v>9.9</v>
      </c>
      <c r="N117" s="13">
        <v>9.8000000000000007</v>
      </c>
      <c r="O117" s="12"/>
      <c r="P117" s="12"/>
    </row>
    <row r="118" spans="1:16" ht="15">
      <c r="A118" s="3" t="s">
        <v>25</v>
      </c>
      <c r="B118" s="3">
        <v>64</v>
      </c>
      <c r="C118" s="13">
        <v>13.4</v>
      </c>
      <c r="D118" s="13">
        <v>12.4</v>
      </c>
      <c r="E118" s="13">
        <v>11.6</v>
      </c>
      <c r="F118" s="13">
        <v>11.1</v>
      </c>
      <c r="G118" s="13">
        <v>10.7</v>
      </c>
      <c r="H118" s="13">
        <v>10.6</v>
      </c>
      <c r="I118" s="13">
        <v>10.5</v>
      </c>
      <c r="J118" s="13">
        <v>10.4</v>
      </c>
      <c r="K118" s="13">
        <v>10.3</v>
      </c>
      <c r="L118" s="13">
        <v>10.199999999999999</v>
      </c>
      <c r="M118" s="13">
        <v>10.1</v>
      </c>
      <c r="N118" s="13">
        <v>10</v>
      </c>
      <c r="O118" s="12"/>
      <c r="P118" s="12"/>
    </row>
    <row r="119" spans="1:16" ht="15">
      <c r="A119" s="3" t="s">
        <v>25</v>
      </c>
      <c r="B119" s="3">
        <v>62</v>
      </c>
      <c r="C119" s="13">
        <v>13.6</v>
      </c>
      <c r="D119" s="13">
        <v>12.6</v>
      </c>
      <c r="E119" s="13">
        <v>11.8</v>
      </c>
      <c r="F119" s="13">
        <v>11.3</v>
      </c>
      <c r="G119" s="13">
        <v>10.9</v>
      </c>
      <c r="H119" s="13">
        <v>10.8</v>
      </c>
      <c r="I119" s="13">
        <v>10.7</v>
      </c>
      <c r="J119" s="13">
        <v>10.6</v>
      </c>
      <c r="K119" s="13">
        <v>10.5</v>
      </c>
      <c r="L119" s="13">
        <v>10.4</v>
      </c>
      <c r="M119" s="13">
        <v>10.3</v>
      </c>
      <c r="N119" s="13">
        <v>10.199999999999999</v>
      </c>
      <c r="O119" s="12"/>
      <c r="P119" s="12"/>
    </row>
    <row r="120" spans="1:16" ht="15">
      <c r="A120" s="3" t="s">
        <v>25</v>
      </c>
      <c r="B120" s="3">
        <v>60</v>
      </c>
      <c r="C120" s="13">
        <v>13.8</v>
      </c>
      <c r="D120" s="13">
        <v>12.8</v>
      </c>
      <c r="E120" s="13">
        <v>12</v>
      </c>
      <c r="F120" s="13">
        <v>11.5</v>
      </c>
      <c r="G120" s="13">
        <v>11.1</v>
      </c>
      <c r="H120" s="13">
        <v>11</v>
      </c>
      <c r="I120" s="13">
        <v>10.9</v>
      </c>
      <c r="J120" s="13">
        <v>10.8</v>
      </c>
      <c r="K120" s="13">
        <v>10.7</v>
      </c>
      <c r="L120" s="13">
        <v>10.6</v>
      </c>
      <c r="M120" s="13">
        <v>10.5</v>
      </c>
      <c r="N120" s="13">
        <v>10.4</v>
      </c>
      <c r="O120" s="12"/>
      <c r="P120" s="12"/>
    </row>
    <row r="121" spans="1:16" ht="15">
      <c r="A121" s="3" t="s">
        <v>26</v>
      </c>
      <c r="B121" s="3">
        <v>50</v>
      </c>
      <c r="C121" s="13">
        <v>14</v>
      </c>
      <c r="D121" s="13">
        <v>13</v>
      </c>
      <c r="E121" s="13">
        <v>12.2</v>
      </c>
      <c r="F121" s="13">
        <v>11.7</v>
      </c>
      <c r="G121" s="13">
        <v>11.3</v>
      </c>
      <c r="H121" s="13">
        <v>11.2</v>
      </c>
      <c r="I121" s="13">
        <v>11.1</v>
      </c>
      <c r="J121" s="13">
        <v>11</v>
      </c>
      <c r="K121" s="13">
        <v>10.9</v>
      </c>
      <c r="L121" s="13">
        <v>10.8</v>
      </c>
      <c r="M121" s="13">
        <v>10.7</v>
      </c>
      <c r="N121" s="13">
        <v>10.6</v>
      </c>
      <c r="O121" s="12"/>
      <c r="P121" s="12"/>
    </row>
    <row r="122" spans="1:16" ht="15">
      <c r="A122" s="3" t="s">
        <v>26</v>
      </c>
      <c r="B122" s="3">
        <v>40</v>
      </c>
      <c r="C122" s="13">
        <v>14.2</v>
      </c>
      <c r="D122" s="13">
        <v>13.2</v>
      </c>
      <c r="E122" s="13">
        <v>12.4</v>
      </c>
      <c r="F122" s="13">
        <v>11.9</v>
      </c>
      <c r="G122" s="13">
        <v>11.5</v>
      </c>
      <c r="H122" s="13">
        <v>11.4</v>
      </c>
      <c r="I122" s="13">
        <v>11.3</v>
      </c>
      <c r="J122" s="13">
        <v>11.2</v>
      </c>
      <c r="K122" s="13">
        <v>11.1</v>
      </c>
      <c r="L122" s="13">
        <v>11</v>
      </c>
      <c r="M122" s="13">
        <v>10.9</v>
      </c>
      <c r="N122" s="13">
        <v>10.8</v>
      </c>
      <c r="O122" s="12"/>
      <c r="P122" s="12"/>
    </row>
    <row r="123" spans="1:16" ht="15">
      <c r="A123" s="3" t="s">
        <v>26</v>
      </c>
      <c r="B123" s="3">
        <v>30</v>
      </c>
      <c r="C123" s="13">
        <v>14.4</v>
      </c>
      <c r="D123" s="13">
        <v>13.4</v>
      </c>
      <c r="E123" s="13">
        <v>12.6</v>
      </c>
      <c r="F123" s="13">
        <v>12.1</v>
      </c>
      <c r="G123" s="13">
        <v>11.7</v>
      </c>
      <c r="H123" s="13">
        <v>11.6</v>
      </c>
      <c r="I123" s="13">
        <v>11.5</v>
      </c>
      <c r="J123" s="13">
        <v>11.4</v>
      </c>
      <c r="K123" s="13">
        <v>11.3</v>
      </c>
      <c r="L123" s="13">
        <v>11.2</v>
      </c>
      <c r="M123" s="13">
        <v>11.1</v>
      </c>
      <c r="N123" s="13">
        <v>11</v>
      </c>
      <c r="O123" s="12"/>
      <c r="P123" s="12"/>
    </row>
    <row r="124" spans="1:16" ht="15">
      <c r="A124" s="3" t="s">
        <v>26</v>
      </c>
      <c r="B124" s="3">
        <v>20</v>
      </c>
      <c r="C124" s="13">
        <v>14.6</v>
      </c>
      <c r="D124" s="13">
        <v>13.6</v>
      </c>
      <c r="E124" s="13">
        <v>12.8</v>
      </c>
      <c r="F124" s="13">
        <v>12.3</v>
      </c>
      <c r="G124" s="13">
        <v>11.9</v>
      </c>
      <c r="H124" s="13">
        <v>11.8</v>
      </c>
      <c r="I124" s="13">
        <v>11.7</v>
      </c>
      <c r="J124" s="13">
        <v>11.6</v>
      </c>
      <c r="K124" s="13">
        <v>11.5</v>
      </c>
      <c r="L124" s="13">
        <v>11.4</v>
      </c>
      <c r="M124" s="13">
        <v>11.3</v>
      </c>
      <c r="N124" s="13">
        <v>11.2</v>
      </c>
      <c r="O124" s="12"/>
      <c r="P124" s="12"/>
    </row>
    <row r="125" spans="1:16" ht="15">
      <c r="A125" s="3" t="s">
        <v>26</v>
      </c>
      <c r="B125" s="3">
        <v>10</v>
      </c>
      <c r="C125" s="13">
        <v>14.8</v>
      </c>
      <c r="D125" s="13">
        <v>13.8</v>
      </c>
      <c r="E125" s="13">
        <v>13</v>
      </c>
      <c r="F125" s="13">
        <v>12.5</v>
      </c>
      <c r="G125" s="13">
        <v>12.1</v>
      </c>
      <c r="H125" s="13">
        <v>12</v>
      </c>
      <c r="I125" s="13">
        <v>11.9</v>
      </c>
      <c r="J125" s="13">
        <v>11.8</v>
      </c>
      <c r="K125" s="13">
        <v>11.7</v>
      </c>
      <c r="L125" s="13">
        <v>11.6</v>
      </c>
      <c r="M125" s="13">
        <v>11.5</v>
      </c>
      <c r="N125" s="13">
        <v>11.4</v>
      </c>
      <c r="O125" s="12"/>
      <c r="P125" s="12"/>
    </row>
    <row r="127" spans="1:16" ht="18.75">
      <c r="A127" s="76" t="s">
        <v>30</v>
      </c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</row>
    <row r="128" spans="1:16">
      <c r="A128" s="74" t="s">
        <v>1</v>
      </c>
      <c r="B128" s="3" t="s">
        <v>2</v>
      </c>
      <c r="C128" s="74" t="s">
        <v>3</v>
      </c>
      <c r="D128" s="74" t="s">
        <v>4</v>
      </c>
      <c r="E128" s="74" t="s">
        <v>5</v>
      </c>
      <c r="F128" s="74" t="s">
        <v>6</v>
      </c>
      <c r="G128" s="74" t="s">
        <v>7</v>
      </c>
      <c r="H128" s="74" t="s">
        <v>8</v>
      </c>
      <c r="I128" s="74" t="s">
        <v>9</v>
      </c>
      <c r="J128" s="74" t="s">
        <v>10</v>
      </c>
      <c r="K128" s="74" t="s">
        <v>11</v>
      </c>
      <c r="L128" s="74" t="s">
        <v>12</v>
      </c>
      <c r="M128" s="74" t="s">
        <v>13</v>
      </c>
      <c r="N128" s="74" t="s">
        <v>14</v>
      </c>
      <c r="O128" s="11"/>
      <c r="P128" s="11"/>
    </row>
    <row r="129" spans="1:16">
      <c r="A129" s="74"/>
      <c r="B129" s="3" t="s">
        <v>15</v>
      </c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11"/>
      <c r="P129" s="11"/>
    </row>
    <row r="130" spans="1:16">
      <c r="A130" s="3" t="s">
        <v>26</v>
      </c>
      <c r="B130" s="3">
        <v>0</v>
      </c>
      <c r="C130" s="3">
        <v>-20</v>
      </c>
      <c r="D130" s="3">
        <v>-20</v>
      </c>
      <c r="E130" s="3">
        <v>-20</v>
      </c>
      <c r="F130" s="3">
        <v>-20</v>
      </c>
      <c r="G130" s="3">
        <v>-20</v>
      </c>
      <c r="H130" s="3">
        <v>-20</v>
      </c>
      <c r="I130" s="3">
        <v>-20</v>
      </c>
      <c r="J130" s="3">
        <v>-20</v>
      </c>
      <c r="K130" s="3">
        <v>-20</v>
      </c>
      <c r="L130" s="3">
        <v>-20</v>
      </c>
      <c r="M130" s="3">
        <v>-20</v>
      </c>
      <c r="N130" s="3">
        <v>-20</v>
      </c>
      <c r="O130" s="11"/>
      <c r="P130" s="11"/>
    </row>
    <row r="131" spans="1:16" ht="15">
      <c r="A131" s="3" t="s">
        <v>26</v>
      </c>
      <c r="B131" s="3">
        <v>10</v>
      </c>
      <c r="C131" s="13">
        <v>-4</v>
      </c>
      <c r="D131" s="13">
        <v>-4.4000000000000004</v>
      </c>
      <c r="E131" s="13">
        <v>-4.8</v>
      </c>
      <c r="F131" s="13">
        <v>-7.2</v>
      </c>
      <c r="G131" s="13">
        <v>-7.6</v>
      </c>
      <c r="H131" s="13">
        <v>-9</v>
      </c>
      <c r="I131" s="13">
        <v>-8.6</v>
      </c>
      <c r="J131" s="13">
        <v>-7.4</v>
      </c>
      <c r="K131" s="13">
        <v>-6.2</v>
      </c>
      <c r="L131" s="13">
        <v>-4</v>
      </c>
      <c r="M131" s="13">
        <v>-2.9</v>
      </c>
      <c r="N131" s="13">
        <v>-1.8</v>
      </c>
      <c r="O131" s="12"/>
      <c r="P131" s="12"/>
    </row>
    <row r="132" spans="1:16" ht="15">
      <c r="A132" s="3" t="s">
        <v>26</v>
      </c>
      <c r="B132" s="3">
        <v>20</v>
      </c>
      <c r="C132" s="13">
        <v>-3.2</v>
      </c>
      <c r="D132" s="13">
        <v>-3.6</v>
      </c>
      <c r="E132" s="13">
        <v>-4</v>
      </c>
      <c r="F132" s="13">
        <v>-6.2</v>
      </c>
      <c r="G132" s="13">
        <v>-6.6</v>
      </c>
      <c r="H132" s="13">
        <v>-8</v>
      </c>
      <c r="I132" s="13">
        <v>-7.4</v>
      </c>
      <c r="J132" s="13">
        <v>-6.2</v>
      </c>
      <c r="K132" s="13">
        <v>-5</v>
      </c>
      <c r="L132" s="13">
        <v>-3</v>
      </c>
      <c r="M132" s="13">
        <v>-1.9</v>
      </c>
      <c r="N132" s="13">
        <v>-0.8</v>
      </c>
      <c r="O132" s="12"/>
      <c r="P132" s="12"/>
    </row>
    <row r="133" spans="1:16" ht="15">
      <c r="A133" s="3" t="s">
        <v>26</v>
      </c>
      <c r="B133" s="3">
        <v>30</v>
      </c>
      <c r="C133" s="13">
        <v>-2.4</v>
      </c>
      <c r="D133" s="13">
        <v>-2.8</v>
      </c>
      <c r="E133" s="13">
        <v>-3.2</v>
      </c>
      <c r="F133" s="13">
        <v>-5.2</v>
      </c>
      <c r="G133" s="13">
        <v>-5.6</v>
      </c>
      <c r="H133" s="13">
        <v>-7</v>
      </c>
      <c r="I133" s="13">
        <v>-6.2</v>
      </c>
      <c r="J133" s="13">
        <v>-5</v>
      </c>
      <c r="K133" s="13">
        <v>-3.8</v>
      </c>
      <c r="L133" s="13">
        <v>-2</v>
      </c>
      <c r="M133" s="13">
        <v>-0.9</v>
      </c>
      <c r="N133" s="13">
        <v>0.2</v>
      </c>
      <c r="O133" s="12"/>
      <c r="P133" s="12"/>
    </row>
    <row r="134" spans="1:16" ht="15">
      <c r="A134" s="3" t="s">
        <v>26</v>
      </c>
      <c r="B134" s="3">
        <v>40</v>
      </c>
      <c r="C134" s="13">
        <v>-1.6</v>
      </c>
      <c r="D134" s="13">
        <v>-2</v>
      </c>
      <c r="E134" s="13">
        <v>-2.4</v>
      </c>
      <c r="F134" s="13">
        <v>-4.2</v>
      </c>
      <c r="G134" s="13">
        <v>-4.5999999999999996</v>
      </c>
      <c r="H134" s="13">
        <v>-6</v>
      </c>
      <c r="I134" s="13">
        <v>-5</v>
      </c>
      <c r="J134" s="13">
        <v>-3.8</v>
      </c>
      <c r="K134" s="13">
        <v>-2.6</v>
      </c>
      <c r="L134" s="13">
        <v>-1</v>
      </c>
      <c r="M134" s="13">
        <v>0.1</v>
      </c>
      <c r="N134" s="13">
        <v>1.2</v>
      </c>
      <c r="O134" s="12"/>
      <c r="P134" s="12"/>
    </row>
    <row r="135" spans="1:16" ht="15">
      <c r="A135" s="3" t="s">
        <v>26</v>
      </c>
      <c r="B135" s="3">
        <v>50</v>
      </c>
      <c r="C135" s="13">
        <v>-0.8</v>
      </c>
      <c r="D135" s="13">
        <v>-1.2</v>
      </c>
      <c r="E135" s="13">
        <v>-1.6</v>
      </c>
      <c r="F135" s="13">
        <v>-3.2</v>
      </c>
      <c r="G135" s="13">
        <v>-3.6</v>
      </c>
      <c r="H135" s="13">
        <v>-5</v>
      </c>
      <c r="I135" s="13">
        <v>-3.8</v>
      </c>
      <c r="J135" s="13">
        <v>-2.6</v>
      </c>
      <c r="K135" s="13">
        <v>-1.4</v>
      </c>
      <c r="L135" s="13">
        <v>0</v>
      </c>
      <c r="M135" s="13">
        <v>1.1000000000000001</v>
      </c>
      <c r="N135" s="13">
        <v>2.2000000000000002</v>
      </c>
      <c r="O135" s="12"/>
      <c r="P135" s="12"/>
    </row>
    <row r="136" spans="1:16" ht="15">
      <c r="A136" s="3" t="s">
        <v>25</v>
      </c>
      <c r="B136" s="3">
        <v>60</v>
      </c>
      <c r="C136" s="13">
        <v>0</v>
      </c>
      <c r="D136" s="13">
        <v>-0.4</v>
      </c>
      <c r="E136" s="13">
        <v>-0.8</v>
      </c>
      <c r="F136" s="13">
        <v>-2.2000000000000002</v>
      </c>
      <c r="G136" s="13">
        <v>-2.6</v>
      </c>
      <c r="H136" s="13">
        <v>-4</v>
      </c>
      <c r="I136" s="13">
        <v>-2.6</v>
      </c>
      <c r="J136" s="13">
        <v>-1.4</v>
      </c>
      <c r="K136" s="13">
        <v>-0.2</v>
      </c>
      <c r="L136" s="13">
        <v>1</v>
      </c>
      <c r="M136" s="13">
        <v>2.1</v>
      </c>
      <c r="N136" s="13">
        <v>3.2</v>
      </c>
      <c r="O136" s="12"/>
      <c r="P136" s="12"/>
    </row>
    <row r="137" spans="1:16" ht="15">
      <c r="A137" s="3" t="s">
        <v>25</v>
      </c>
      <c r="B137" s="3">
        <v>62</v>
      </c>
      <c r="C137" s="13">
        <v>1.1000000000000001</v>
      </c>
      <c r="D137" s="13">
        <v>0.7</v>
      </c>
      <c r="E137" s="13">
        <v>0.3</v>
      </c>
      <c r="F137" s="13">
        <v>-1</v>
      </c>
      <c r="G137" s="13">
        <v>-1.4</v>
      </c>
      <c r="H137" s="13">
        <v>-2.7</v>
      </c>
      <c r="I137" s="13">
        <v>-1.3</v>
      </c>
      <c r="J137" s="13">
        <v>-0.1</v>
      </c>
      <c r="K137" s="13">
        <v>1.2</v>
      </c>
      <c r="L137" s="13">
        <v>2.4</v>
      </c>
      <c r="M137" s="13">
        <v>3.5</v>
      </c>
      <c r="N137" s="13">
        <v>4.5999999999999996</v>
      </c>
      <c r="O137" s="12"/>
      <c r="P137" s="12"/>
    </row>
    <row r="138" spans="1:16" ht="15">
      <c r="A138" s="3" t="s">
        <v>25</v>
      </c>
      <c r="B138" s="3">
        <v>64</v>
      </c>
      <c r="C138" s="13">
        <v>2.2000000000000002</v>
      </c>
      <c r="D138" s="13">
        <v>1.8</v>
      </c>
      <c r="E138" s="13">
        <v>1.4</v>
      </c>
      <c r="F138" s="13">
        <v>0.2</v>
      </c>
      <c r="G138" s="13">
        <v>-0.2</v>
      </c>
      <c r="H138" s="13">
        <v>-1.4</v>
      </c>
      <c r="I138" s="13">
        <v>0</v>
      </c>
      <c r="J138" s="13">
        <v>1.2</v>
      </c>
      <c r="K138" s="13">
        <v>2.6</v>
      </c>
      <c r="L138" s="13">
        <v>3.8</v>
      </c>
      <c r="M138" s="13">
        <v>4.9000000000000004</v>
      </c>
      <c r="N138" s="13">
        <v>6</v>
      </c>
      <c r="O138" s="12"/>
      <c r="P138" s="12"/>
    </row>
    <row r="139" spans="1:16" ht="15">
      <c r="A139" s="3" t="s">
        <v>25</v>
      </c>
      <c r="B139" s="3">
        <v>66</v>
      </c>
      <c r="C139" s="13">
        <v>3.3</v>
      </c>
      <c r="D139" s="13">
        <v>2.9</v>
      </c>
      <c r="E139" s="13">
        <v>2.5</v>
      </c>
      <c r="F139" s="13">
        <v>1.4</v>
      </c>
      <c r="G139" s="13">
        <v>1</v>
      </c>
      <c r="H139" s="13">
        <v>-0.1</v>
      </c>
      <c r="I139" s="13">
        <v>1.3</v>
      </c>
      <c r="J139" s="13">
        <v>2.5</v>
      </c>
      <c r="K139" s="13">
        <v>4</v>
      </c>
      <c r="L139" s="13">
        <v>5.2</v>
      </c>
      <c r="M139" s="13">
        <v>6.3</v>
      </c>
      <c r="N139" s="13">
        <v>7.4</v>
      </c>
      <c r="O139" s="12"/>
      <c r="P139" s="12"/>
    </row>
    <row r="140" spans="1:16" ht="15">
      <c r="A140" s="3" t="s">
        <v>25</v>
      </c>
      <c r="B140" s="3">
        <v>68</v>
      </c>
      <c r="C140" s="13">
        <v>4.4000000000000004</v>
      </c>
      <c r="D140" s="13">
        <v>4</v>
      </c>
      <c r="E140" s="13">
        <v>3.6</v>
      </c>
      <c r="F140" s="13">
        <v>2.6</v>
      </c>
      <c r="G140" s="13">
        <v>2.2000000000000002</v>
      </c>
      <c r="H140" s="13">
        <v>1.2</v>
      </c>
      <c r="I140" s="13">
        <v>2.6</v>
      </c>
      <c r="J140" s="13">
        <v>3.8</v>
      </c>
      <c r="K140" s="13">
        <v>5.4</v>
      </c>
      <c r="L140" s="13">
        <v>6.6</v>
      </c>
      <c r="M140" s="13">
        <v>7.7</v>
      </c>
      <c r="N140" s="13">
        <v>8.8000000000000007</v>
      </c>
      <c r="O140" s="12"/>
      <c r="P140" s="12"/>
    </row>
    <row r="141" spans="1:16" ht="15">
      <c r="A141" s="3" t="s">
        <v>25</v>
      </c>
      <c r="B141" s="3">
        <v>70</v>
      </c>
      <c r="C141" s="13">
        <v>5.5</v>
      </c>
      <c r="D141" s="13">
        <v>5.0999999999999996</v>
      </c>
      <c r="E141" s="13">
        <v>4.7</v>
      </c>
      <c r="F141" s="13">
        <v>3.8</v>
      </c>
      <c r="G141" s="13">
        <v>3.4</v>
      </c>
      <c r="H141" s="13">
        <v>2.5</v>
      </c>
      <c r="I141" s="13">
        <v>3.9</v>
      </c>
      <c r="J141" s="13">
        <v>5.0999999999999996</v>
      </c>
      <c r="K141" s="13">
        <v>6.8</v>
      </c>
      <c r="L141" s="13">
        <v>8</v>
      </c>
      <c r="M141" s="13">
        <v>9.1</v>
      </c>
      <c r="N141" s="13">
        <v>10.199999999999999</v>
      </c>
      <c r="O141" s="12"/>
      <c r="P141" s="12"/>
    </row>
    <row r="142" spans="1:16" ht="15">
      <c r="A142" s="3" t="s">
        <v>25</v>
      </c>
      <c r="B142" s="3">
        <v>72</v>
      </c>
      <c r="C142" s="13">
        <v>6.6</v>
      </c>
      <c r="D142" s="13">
        <v>6.2</v>
      </c>
      <c r="E142" s="13">
        <v>5.8</v>
      </c>
      <c r="F142" s="13">
        <v>5</v>
      </c>
      <c r="G142" s="13">
        <v>4.5999999999999996</v>
      </c>
      <c r="H142" s="13">
        <v>3.8</v>
      </c>
      <c r="I142" s="13">
        <v>5.2</v>
      </c>
      <c r="J142" s="13">
        <v>6.4</v>
      </c>
      <c r="K142" s="13">
        <v>8.1999999999999993</v>
      </c>
      <c r="L142" s="13">
        <v>9.4</v>
      </c>
      <c r="M142" s="13">
        <v>10.5</v>
      </c>
      <c r="N142" s="13">
        <v>11.6</v>
      </c>
      <c r="O142" s="12"/>
      <c r="P142" s="12"/>
    </row>
    <row r="143" spans="1:16" ht="15">
      <c r="A143" s="3" t="s">
        <v>25</v>
      </c>
      <c r="B143" s="3">
        <v>74</v>
      </c>
      <c r="C143" s="13">
        <v>7.7</v>
      </c>
      <c r="D143" s="13">
        <v>7.3</v>
      </c>
      <c r="E143" s="13">
        <v>6.9</v>
      </c>
      <c r="F143" s="13">
        <v>6.2</v>
      </c>
      <c r="G143" s="13">
        <v>5.8</v>
      </c>
      <c r="H143" s="13">
        <v>5.0999999999999996</v>
      </c>
      <c r="I143" s="13">
        <v>6.5</v>
      </c>
      <c r="J143" s="13">
        <v>7.7</v>
      </c>
      <c r="K143" s="13">
        <v>9.6</v>
      </c>
      <c r="L143" s="13">
        <v>10.8</v>
      </c>
      <c r="M143" s="13">
        <v>11.9</v>
      </c>
      <c r="N143" s="13">
        <v>13</v>
      </c>
      <c r="O143" s="12"/>
      <c r="P143" s="12"/>
    </row>
    <row r="144" spans="1:16" ht="15">
      <c r="A144" s="3" t="s">
        <v>25</v>
      </c>
      <c r="B144" s="3">
        <v>76</v>
      </c>
      <c r="C144" s="13">
        <v>8.8000000000000007</v>
      </c>
      <c r="D144" s="13">
        <v>8.4</v>
      </c>
      <c r="E144" s="13">
        <v>8</v>
      </c>
      <c r="F144" s="13">
        <v>7.4</v>
      </c>
      <c r="G144" s="13">
        <v>7</v>
      </c>
      <c r="H144" s="13">
        <v>6.4</v>
      </c>
      <c r="I144" s="13">
        <v>7.8</v>
      </c>
      <c r="J144" s="13">
        <v>9</v>
      </c>
      <c r="K144" s="13">
        <v>11</v>
      </c>
      <c r="L144" s="13">
        <v>12.2</v>
      </c>
      <c r="M144" s="13">
        <v>13.3</v>
      </c>
      <c r="N144" s="13">
        <v>14.4</v>
      </c>
      <c r="O144" s="12"/>
      <c r="P144" s="12"/>
    </row>
    <row r="145" spans="1:16" ht="15">
      <c r="A145" s="3" t="s">
        <v>25</v>
      </c>
      <c r="B145" s="3">
        <v>78</v>
      </c>
      <c r="C145" s="13">
        <v>9.9</v>
      </c>
      <c r="D145" s="13">
        <v>9.5</v>
      </c>
      <c r="E145" s="13">
        <v>9.1</v>
      </c>
      <c r="F145" s="13">
        <v>8.6</v>
      </c>
      <c r="G145" s="13">
        <v>8.1999999999999993</v>
      </c>
      <c r="H145" s="13">
        <v>7.7</v>
      </c>
      <c r="I145" s="13">
        <v>9.1</v>
      </c>
      <c r="J145" s="13">
        <v>10.3</v>
      </c>
      <c r="K145" s="13">
        <v>12.4</v>
      </c>
      <c r="L145" s="13">
        <v>13.6</v>
      </c>
      <c r="M145" s="13">
        <v>14.7</v>
      </c>
      <c r="N145" s="13">
        <v>15.8</v>
      </c>
      <c r="O145" s="12"/>
      <c r="P145" s="12"/>
    </row>
    <row r="146" spans="1:16" ht="15">
      <c r="A146" s="3" t="s">
        <v>24</v>
      </c>
      <c r="B146" s="3">
        <v>80</v>
      </c>
      <c r="C146" s="13">
        <v>11</v>
      </c>
      <c r="D146" s="13">
        <v>10.6</v>
      </c>
      <c r="E146" s="13">
        <v>10.199999999999999</v>
      </c>
      <c r="F146" s="13">
        <v>9.8000000000000007</v>
      </c>
      <c r="G146" s="13">
        <v>9.4</v>
      </c>
      <c r="H146" s="13">
        <v>9</v>
      </c>
      <c r="I146" s="13">
        <v>10.4</v>
      </c>
      <c r="J146" s="13">
        <v>11.6</v>
      </c>
      <c r="K146" s="13">
        <v>13.8</v>
      </c>
      <c r="L146" s="13">
        <v>15</v>
      </c>
      <c r="M146" s="13">
        <v>16.100000000000001</v>
      </c>
      <c r="N146" s="13">
        <v>17.2</v>
      </c>
      <c r="O146" s="12"/>
      <c r="P146" s="12"/>
    </row>
    <row r="147" spans="1:16" ht="15">
      <c r="A147" s="3" t="s">
        <v>24</v>
      </c>
      <c r="B147" s="3">
        <v>85</v>
      </c>
      <c r="C147" s="13">
        <v>12</v>
      </c>
      <c r="D147" s="13">
        <v>11.9</v>
      </c>
      <c r="E147" s="13">
        <v>11.8</v>
      </c>
      <c r="F147" s="13">
        <v>11.7</v>
      </c>
      <c r="G147" s="13">
        <v>11.6</v>
      </c>
      <c r="H147" s="13">
        <v>11.5</v>
      </c>
      <c r="I147" s="13">
        <v>12.3</v>
      </c>
      <c r="J147" s="13">
        <v>13.7</v>
      </c>
      <c r="K147" s="13">
        <v>15.8</v>
      </c>
      <c r="L147" s="13">
        <v>17.2</v>
      </c>
      <c r="M147" s="13">
        <v>18.3</v>
      </c>
      <c r="N147" s="13">
        <v>19.100000000000001</v>
      </c>
      <c r="O147" s="12"/>
      <c r="P147" s="12"/>
    </row>
    <row r="148" spans="1:16" ht="15">
      <c r="A148" s="3" t="s">
        <v>23</v>
      </c>
      <c r="B148" s="3">
        <v>90</v>
      </c>
      <c r="C148" s="13">
        <v>13</v>
      </c>
      <c r="D148" s="13">
        <v>13.2</v>
      </c>
      <c r="E148" s="13">
        <v>13.4</v>
      </c>
      <c r="F148" s="13">
        <v>13.6</v>
      </c>
      <c r="G148" s="13">
        <v>13.8</v>
      </c>
      <c r="H148" s="13">
        <v>14</v>
      </c>
      <c r="I148" s="13">
        <v>14.2</v>
      </c>
      <c r="J148" s="13">
        <v>15.8</v>
      </c>
      <c r="K148" s="13">
        <v>17.8</v>
      </c>
      <c r="L148" s="13">
        <v>19.399999999999999</v>
      </c>
      <c r="M148" s="13">
        <v>20.5</v>
      </c>
      <c r="N148" s="13">
        <v>21</v>
      </c>
      <c r="O148" s="12"/>
      <c r="P148" s="12"/>
    </row>
    <row r="149" spans="1:16" ht="15">
      <c r="A149" s="3" t="s">
        <v>23</v>
      </c>
      <c r="B149" s="3">
        <v>95</v>
      </c>
      <c r="C149" s="13">
        <v>14.6</v>
      </c>
      <c r="D149" s="13">
        <v>14.7</v>
      </c>
      <c r="E149" s="13">
        <v>14.9</v>
      </c>
      <c r="F149" s="13">
        <v>15</v>
      </c>
      <c r="G149" s="13">
        <v>15.2</v>
      </c>
      <c r="H149" s="13">
        <v>15.3</v>
      </c>
      <c r="I149" s="13">
        <v>15.9</v>
      </c>
      <c r="J149" s="13">
        <v>17.7</v>
      </c>
      <c r="K149" s="13">
        <v>19.7</v>
      </c>
      <c r="L149" s="13">
        <v>21.5</v>
      </c>
      <c r="M149" s="13">
        <v>22.4</v>
      </c>
      <c r="N149" s="13">
        <v>22.8</v>
      </c>
      <c r="O149" s="12"/>
      <c r="P149" s="12"/>
    </row>
    <row r="150" spans="1:16" ht="15">
      <c r="A150" s="3" t="s">
        <v>23</v>
      </c>
      <c r="B150" s="3">
        <v>100</v>
      </c>
      <c r="C150" s="13">
        <v>16.100000000000001</v>
      </c>
      <c r="D150" s="13">
        <v>16.2</v>
      </c>
      <c r="E150" s="13">
        <v>16.3</v>
      </c>
      <c r="F150" s="13">
        <v>16.399999999999999</v>
      </c>
      <c r="G150" s="13">
        <v>16.5</v>
      </c>
      <c r="H150" s="13">
        <v>16.600000000000001</v>
      </c>
      <c r="I150" s="13">
        <v>17.600000000000001</v>
      </c>
      <c r="J150" s="13">
        <v>19.600000000000001</v>
      </c>
      <c r="K150" s="13">
        <v>21.6</v>
      </c>
      <c r="L150" s="13">
        <v>23.6</v>
      </c>
      <c r="M150" s="13">
        <v>24.3</v>
      </c>
      <c r="N150" s="13">
        <v>24.6</v>
      </c>
      <c r="O150" s="12"/>
      <c r="P150" s="12"/>
    </row>
    <row r="151" spans="1:16" ht="15">
      <c r="A151" s="3" t="s">
        <v>23</v>
      </c>
      <c r="B151" s="3">
        <v>100</v>
      </c>
      <c r="C151" s="13">
        <v>30</v>
      </c>
      <c r="D151" s="13">
        <v>30</v>
      </c>
      <c r="E151" s="13">
        <v>30</v>
      </c>
      <c r="F151" s="13">
        <v>30</v>
      </c>
      <c r="G151" s="13">
        <v>30</v>
      </c>
      <c r="H151" s="13">
        <v>30</v>
      </c>
      <c r="I151" s="13">
        <v>30</v>
      </c>
      <c r="J151" s="13">
        <v>30</v>
      </c>
      <c r="K151" s="13">
        <v>30</v>
      </c>
      <c r="L151" s="13">
        <v>30</v>
      </c>
      <c r="M151" s="13">
        <v>30</v>
      </c>
      <c r="N151" s="13">
        <v>30</v>
      </c>
      <c r="O151" s="12"/>
      <c r="P151" s="12"/>
    </row>
    <row r="153" spans="1:16" ht="18.75">
      <c r="A153" s="76" t="s">
        <v>31</v>
      </c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</row>
    <row r="154" spans="1:16">
      <c r="A154" s="74" t="s">
        <v>1</v>
      </c>
      <c r="B154" s="3" t="s">
        <v>2</v>
      </c>
      <c r="C154" s="74" t="s">
        <v>3</v>
      </c>
      <c r="D154" s="74" t="s">
        <v>4</v>
      </c>
      <c r="E154" s="74" t="s">
        <v>5</v>
      </c>
      <c r="F154" s="74" t="s">
        <v>6</v>
      </c>
      <c r="G154" s="74" t="s">
        <v>7</v>
      </c>
      <c r="H154" s="74" t="s">
        <v>8</v>
      </c>
      <c r="I154" s="74" t="s">
        <v>9</v>
      </c>
      <c r="J154" s="74" t="s">
        <v>10</v>
      </c>
      <c r="K154" s="74" t="s">
        <v>11</v>
      </c>
      <c r="L154" s="74" t="s">
        <v>12</v>
      </c>
      <c r="M154" s="74" t="s">
        <v>13</v>
      </c>
      <c r="N154" s="74" t="s">
        <v>14</v>
      </c>
    </row>
    <row r="155" spans="1:16">
      <c r="A155" s="74"/>
      <c r="B155" s="3" t="s">
        <v>15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</row>
    <row r="156" spans="1:16">
      <c r="A156" s="3" t="s">
        <v>26</v>
      </c>
      <c r="B156" s="3">
        <v>0</v>
      </c>
      <c r="C156" s="3">
        <v>-20</v>
      </c>
      <c r="D156" s="3">
        <v>-20</v>
      </c>
      <c r="E156" s="3">
        <v>-20</v>
      </c>
      <c r="F156" s="3">
        <v>-20</v>
      </c>
      <c r="G156" s="3">
        <v>-20</v>
      </c>
      <c r="H156" s="3">
        <v>-20</v>
      </c>
      <c r="I156" s="3">
        <v>-20</v>
      </c>
      <c r="J156" s="3">
        <v>-20</v>
      </c>
      <c r="K156" s="3">
        <v>-20</v>
      </c>
      <c r="L156" s="3">
        <v>-20</v>
      </c>
      <c r="M156" s="3">
        <v>-20</v>
      </c>
      <c r="N156" s="3">
        <v>-20</v>
      </c>
    </row>
    <row r="157" spans="1:16" ht="15">
      <c r="A157" s="3" t="s">
        <v>26</v>
      </c>
      <c r="B157" s="3">
        <v>10</v>
      </c>
      <c r="C157" s="13">
        <v>-1.6</v>
      </c>
      <c r="D157" s="13">
        <v>-1.7</v>
      </c>
      <c r="E157" s="13">
        <v>-1.8</v>
      </c>
      <c r="F157" s="13">
        <v>-1.9</v>
      </c>
      <c r="G157" s="13">
        <v>-2</v>
      </c>
      <c r="H157" s="13">
        <v>-2.1</v>
      </c>
      <c r="I157" s="13">
        <v>-2</v>
      </c>
      <c r="J157" s="13">
        <v>-1.1000000000000001</v>
      </c>
      <c r="K157" s="13">
        <v>-0.3</v>
      </c>
      <c r="L157" s="13">
        <v>0.4</v>
      </c>
      <c r="M157" s="13">
        <v>1</v>
      </c>
      <c r="N157" s="13">
        <v>1.5</v>
      </c>
    </row>
    <row r="158" spans="1:16" ht="15">
      <c r="A158" s="3" t="s">
        <v>26</v>
      </c>
      <c r="B158" s="3">
        <v>20</v>
      </c>
      <c r="C158" s="13">
        <v>-0.8</v>
      </c>
      <c r="D158" s="13">
        <v>-0.9</v>
      </c>
      <c r="E158" s="13">
        <v>-1</v>
      </c>
      <c r="F158" s="13">
        <v>-1.1000000000000001</v>
      </c>
      <c r="G158" s="13">
        <v>-1.2</v>
      </c>
      <c r="H158" s="13">
        <v>-1.3</v>
      </c>
      <c r="I158" s="13">
        <v>-1.2</v>
      </c>
      <c r="J158" s="13">
        <v>-0.3</v>
      </c>
      <c r="K158" s="13">
        <v>0.5</v>
      </c>
      <c r="L158" s="13">
        <v>1.2</v>
      </c>
      <c r="M158" s="13">
        <v>1.8</v>
      </c>
      <c r="N158" s="13">
        <v>2.2999999999999998</v>
      </c>
    </row>
    <row r="159" spans="1:16" ht="15">
      <c r="A159" s="3" t="s">
        <v>26</v>
      </c>
      <c r="B159" s="3">
        <v>30</v>
      </c>
      <c r="C159" s="13">
        <v>0</v>
      </c>
      <c r="D159" s="13">
        <v>-0.1</v>
      </c>
      <c r="E159" s="13">
        <v>-0.2</v>
      </c>
      <c r="F159" s="13">
        <v>-0.3</v>
      </c>
      <c r="G159" s="13">
        <v>-0.4</v>
      </c>
      <c r="H159" s="13">
        <v>-0.5</v>
      </c>
      <c r="I159" s="13">
        <v>-0.4</v>
      </c>
      <c r="J159" s="13">
        <v>0.5</v>
      </c>
      <c r="K159" s="13">
        <v>1.3</v>
      </c>
      <c r="L159" s="13">
        <v>2</v>
      </c>
      <c r="M159" s="13">
        <v>2.6</v>
      </c>
      <c r="N159" s="13">
        <v>3.1</v>
      </c>
    </row>
    <row r="160" spans="1:16" ht="15">
      <c r="A160" s="3" t="s">
        <v>26</v>
      </c>
      <c r="B160" s="3">
        <v>40</v>
      </c>
      <c r="C160" s="13">
        <v>0.8</v>
      </c>
      <c r="D160" s="13">
        <v>0.7</v>
      </c>
      <c r="E160" s="13">
        <v>0.6</v>
      </c>
      <c r="F160" s="13">
        <v>0.5</v>
      </c>
      <c r="G160" s="13">
        <v>0.4</v>
      </c>
      <c r="H160" s="13">
        <v>0.3</v>
      </c>
      <c r="I160" s="13">
        <v>0.4</v>
      </c>
      <c r="J160" s="13">
        <v>1.3</v>
      </c>
      <c r="K160" s="13">
        <v>2.1</v>
      </c>
      <c r="L160" s="13">
        <v>2.8</v>
      </c>
      <c r="M160" s="13">
        <v>3.4</v>
      </c>
      <c r="N160" s="13">
        <v>3.9</v>
      </c>
    </row>
    <row r="161" spans="1:14" ht="15">
      <c r="A161" s="3" t="s">
        <v>26</v>
      </c>
      <c r="B161" s="3">
        <v>50</v>
      </c>
      <c r="C161" s="13">
        <v>1.6</v>
      </c>
      <c r="D161" s="13">
        <v>1.5</v>
      </c>
      <c r="E161" s="13">
        <v>1.4</v>
      </c>
      <c r="F161" s="13">
        <v>1.3</v>
      </c>
      <c r="G161" s="13">
        <v>1.2</v>
      </c>
      <c r="H161" s="13">
        <v>1.1000000000000001</v>
      </c>
      <c r="I161" s="13">
        <v>1.2</v>
      </c>
      <c r="J161" s="13">
        <v>2.1</v>
      </c>
      <c r="K161" s="13">
        <v>2.9</v>
      </c>
      <c r="L161" s="13">
        <v>3.6</v>
      </c>
      <c r="M161" s="13">
        <v>4.2</v>
      </c>
      <c r="N161" s="13">
        <v>4.7</v>
      </c>
    </row>
    <row r="162" spans="1:14" ht="15">
      <c r="A162" s="3" t="s">
        <v>25</v>
      </c>
      <c r="B162" s="3">
        <v>60</v>
      </c>
      <c r="C162" s="13">
        <v>2.4</v>
      </c>
      <c r="D162" s="13">
        <v>2.2999999999999998</v>
      </c>
      <c r="E162" s="13">
        <v>2.2000000000000002</v>
      </c>
      <c r="F162" s="13">
        <v>2.1</v>
      </c>
      <c r="G162" s="13">
        <v>2</v>
      </c>
      <c r="H162" s="13">
        <v>1.9</v>
      </c>
      <c r="I162" s="13">
        <v>2</v>
      </c>
      <c r="J162" s="13">
        <v>2.9</v>
      </c>
      <c r="K162" s="13">
        <v>3.7</v>
      </c>
      <c r="L162" s="13">
        <v>4.4000000000000004</v>
      </c>
      <c r="M162" s="13">
        <v>5</v>
      </c>
      <c r="N162" s="13">
        <v>5.5</v>
      </c>
    </row>
    <row r="163" spans="1:14" ht="15">
      <c r="A163" s="3" t="s">
        <v>25</v>
      </c>
      <c r="B163" s="3">
        <v>62</v>
      </c>
      <c r="C163" s="13">
        <v>3.5</v>
      </c>
      <c r="D163" s="13">
        <v>3.4</v>
      </c>
      <c r="E163" s="13">
        <v>3.3</v>
      </c>
      <c r="F163" s="13">
        <v>3.2</v>
      </c>
      <c r="G163" s="13">
        <v>3.1</v>
      </c>
      <c r="H163" s="13">
        <v>3</v>
      </c>
      <c r="I163" s="13">
        <v>3.3</v>
      </c>
      <c r="J163" s="13">
        <v>4.2</v>
      </c>
      <c r="K163" s="13">
        <v>5</v>
      </c>
      <c r="L163" s="13">
        <v>5.7</v>
      </c>
      <c r="M163" s="13">
        <v>6.3</v>
      </c>
      <c r="N163" s="13">
        <v>6.8</v>
      </c>
    </row>
    <row r="164" spans="1:14" ht="15">
      <c r="A164" s="3" t="s">
        <v>25</v>
      </c>
      <c r="B164" s="3">
        <v>64</v>
      </c>
      <c r="C164" s="13">
        <v>4.5999999999999996</v>
      </c>
      <c r="D164" s="13">
        <v>4.5</v>
      </c>
      <c r="E164" s="13">
        <v>4.4000000000000004</v>
      </c>
      <c r="F164" s="13">
        <v>4.3</v>
      </c>
      <c r="G164" s="13">
        <v>4.2</v>
      </c>
      <c r="H164" s="13">
        <v>4.0999999999999996</v>
      </c>
      <c r="I164" s="13">
        <v>4.5999999999999996</v>
      </c>
      <c r="J164" s="13">
        <v>5.5</v>
      </c>
      <c r="K164" s="13">
        <v>6.3</v>
      </c>
      <c r="L164" s="13">
        <v>7</v>
      </c>
      <c r="M164" s="13">
        <v>7.6</v>
      </c>
      <c r="N164" s="13">
        <v>8.1</v>
      </c>
    </row>
    <row r="165" spans="1:14" ht="15">
      <c r="A165" s="3" t="s">
        <v>25</v>
      </c>
      <c r="B165" s="3">
        <v>66</v>
      </c>
      <c r="C165" s="13">
        <v>5.7</v>
      </c>
      <c r="D165" s="13">
        <v>5.6</v>
      </c>
      <c r="E165" s="13">
        <v>5.5</v>
      </c>
      <c r="F165" s="13">
        <v>5.4</v>
      </c>
      <c r="G165" s="13">
        <v>5.3</v>
      </c>
      <c r="H165" s="13">
        <v>5.2</v>
      </c>
      <c r="I165" s="13">
        <v>5.9</v>
      </c>
      <c r="J165" s="13">
        <v>6.8</v>
      </c>
      <c r="K165" s="13">
        <v>7.6</v>
      </c>
      <c r="L165" s="13">
        <v>8.3000000000000007</v>
      </c>
      <c r="M165" s="13">
        <v>8.9</v>
      </c>
      <c r="N165" s="13">
        <v>9.4</v>
      </c>
    </row>
    <row r="166" spans="1:14" ht="15">
      <c r="A166" s="3" t="s">
        <v>25</v>
      </c>
      <c r="B166" s="3">
        <v>68</v>
      </c>
      <c r="C166" s="13">
        <v>6.8</v>
      </c>
      <c r="D166" s="13">
        <v>6.7</v>
      </c>
      <c r="E166" s="13">
        <v>6.6</v>
      </c>
      <c r="F166" s="13">
        <v>6.5</v>
      </c>
      <c r="G166" s="13">
        <v>6.4</v>
      </c>
      <c r="H166" s="13">
        <v>6.3</v>
      </c>
      <c r="I166" s="13">
        <v>7.2</v>
      </c>
      <c r="J166" s="13">
        <v>8.1</v>
      </c>
      <c r="K166" s="13">
        <v>8.9</v>
      </c>
      <c r="L166" s="13">
        <v>9.6</v>
      </c>
      <c r="M166" s="13">
        <v>10.199999999999999</v>
      </c>
      <c r="N166" s="13">
        <v>10.7</v>
      </c>
    </row>
    <row r="167" spans="1:14" ht="15">
      <c r="A167" s="3" t="s">
        <v>25</v>
      </c>
      <c r="B167" s="3">
        <v>70</v>
      </c>
      <c r="C167" s="13">
        <v>7.9</v>
      </c>
      <c r="D167" s="13">
        <v>7.8</v>
      </c>
      <c r="E167" s="13">
        <v>7.7</v>
      </c>
      <c r="F167" s="13">
        <v>7.6</v>
      </c>
      <c r="G167" s="13">
        <v>7.5</v>
      </c>
      <c r="H167" s="13">
        <v>7.4</v>
      </c>
      <c r="I167" s="13">
        <v>8.5</v>
      </c>
      <c r="J167" s="13">
        <v>9.4</v>
      </c>
      <c r="K167" s="13">
        <v>10.199999999999999</v>
      </c>
      <c r="L167" s="13">
        <v>10.9</v>
      </c>
      <c r="M167" s="13">
        <v>11.5</v>
      </c>
      <c r="N167" s="13">
        <v>12</v>
      </c>
    </row>
    <row r="168" spans="1:14" ht="15">
      <c r="A168" s="3" t="s">
        <v>25</v>
      </c>
      <c r="B168" s="3">
        <v>72</v>
      </c>
      <c r="C168" s="13">
        <v>9</v>
      </c>
      <c r="D168" s="13">
        <v>8.9</v>
      </c>
      <c r="E168" s="13">
        <v>8.8000000000000007</v>
      </c>
      <c r="F168" s="13">
        <v>8.6999999999999993</v>
      </c>
      <c r="G168" s="13">
        <v>8.6</v>
      </c>
      <c r="H168" s="13">
        <v>8.5</v>
      </c>
      <c r="I168" s="13">
        <v>9.8000000000000007</v>
      </c>
      <c r="J168" s="13">
        <v>10.7</v>
      </c>
      <c r="K168" s="13">
        <v>11.5</v>
      </c>
      <c r="L168" s="13">
        <v>12.2</v>
      </c>
      <c r="M168" s="13">
        <v>12.8</v>
      </c>
      <c r="N168" s="13">
        <v>13.3</v>
      </c>
    </row>
    <row r="169" spans="1:14" ht="15">
      <c r="A169" s="3" t="s">
        <v>25</v>
      </c>
      <c r="B169" s="3">
        <v>74</v>
      </c>
      <c r="C169" s="13">
        <v>10.1</v>
      </c>
      <c r="D169" s="13">
        <v>10</v>
      </c>
      <c r="E169" s="13">
        <v>9.9</v>
      </c>
      <c r="F169" s="13">
        <v>9.8000000000000007</v>
      </c>
      <c r="G169" s="13">
        <v>9.6999999999999993</v>
      </c>
      <c r="H169" s="13">
        <v>9.6</v>
      </c>
      <c r="I169" s="13">
        <v>11.1</v>
      </c>
      <c r="J169" s="13">
        <v>12</v>
      </c>
      <c r="K169" s="13">
        <v>12.8</v>
      </c>
      <c r="L169" s="13">
        <v>13.5</v>
      </c>
      <c r="M169" s="13">
        <v>14.1</v>
      </c>
      <c r="N169" s="13">
        <v>14.6</v>
      </c>
    </row>
    <row r="170" spans="1:14" ht="15">
      <c r="A170" s="3" t="s">
        <v>25</v>
      </c>
      <c r="B170" s="3">
        <v>76</v>
      </c>
      <c r="C170" s="13">
        <v>11.2</v>
      </c>
      <c r="D170" s="13">
        <v>11.1</v>
      </c>
      <c r="E170" s="13">
        <v>11</v>
      </c>
      <c r="F170" s="13">
        <v>10.9</v>
      </c>
      <c r="G170" s="13">
        <v>10.8</v>
      </c>
      <c r="H170" s="13">
        <v>10.7</v>
      </c>
      <c r="I170" s="13">
        <v>12.4</v>
      </c>
      <c r="J170" s="13">
        <v>13.3</v>
      </c>
      <c r="K170" s="13">
        <v>14.1</v>
      </c>
      <c r="L170" s="13">
        <v>14.8</v>
      </c>
      <c r="M170" s="13">
        <v>15.4</v>
      </c>
      <c r="N170" s="13">
        <v>15.9</v>
      </c>
    </row>
    <row r="171" spans="1:14" ht="15">
      <c r="A171" s="3" t="s">
        <v>25</v>
      </c>
      <c r="B171" s="3">
        <v>78</v>
      </c>
      <c r="C171" s="13">
        <v>12.3</v>
      </c>
      <c r="D171" s="13">
        <v>12.2</v>
      </c>
      <c r="E171" s="13">
        <v>12.1</v>
      </c>
      <c r="F171" s="13">
        <v>12</v>
      </c>
      <c r="G171" s="13">
        <v>11.9</v>
      </c>
      <c r="H171" s="13">
        <v>11.8</v>
      </c>
      <c r="I171" s="13">
        <v>13.7</v>
      </c>
      <c r="J171" s="13">
        <v>14.6</v>
      </c>
      <c r="K171" s="13">
        <v>15.4</v>
      </c>
      <c r="L171" s="13">
        <v>16.100000000000001</v>
      </c>
      <c r="M171" s="13">
        <v>16.7</v>
      </c>
      <c r="N171" s="13">
        <v>17.2</v>
      </c>
    </row>
    <row r="172" spans="1:14" ht="15">
      <c r="A172" s="3" t="s">
        <v>24</v>
      </c>
      <c r="B172" s="3">
        <v>80</v>
      </c>
      <c r="C172" s="13">
        <v>13.4</v>
      </c>
      <c r="D172" s="13">
        <v>13.3</v>
      </c>
      <c r="E172" s="13">
        <v>13.2</v>
      </c>
      <c r="F172" s="13">
        <v>13.1</v>
      </c>
      <c r="G172" s="13">
        <v>13</v>
      </c>
      <c r="H172" s="13">
        <v>12.9</v>
      </c>
      <c r="I172" s="13">
        <v>15</v>
      </c>
      <c r="J172" s="13">
        <v>15.9</v>
      </c>
      <c r="K172" s="13">
        <v>16.7</v>
      </c>
      <c r="L172" s="13">
        <v>17.399999999999999</v>
      </c>
      <c r="M172" s="13">
        <v>18</v>
      </c>
      <c r="N172" s="13">
        <v>18.5</v>
      </c>
    </row>
    <row r="173" spans="1:14" ht="15">
      <c r="A173" s="3" t="s">
        <v>24</v>
      </c>
      <c r="B173" s="3">
        <v>85</v>
      </c>
      <c r="C173" s="13">
        <v>14.7</v>
      </c>
      <c r="D173" s="13">
        <v>14.8</v>
      </c>
      <c r="E173" s="13">
        <v>14.9</v>
      </c>
      <c r="F173" s="13">
        <v>15</v>
      </c>
      <c r="G173" s="13">
        <v>15.1</v>
      </c>
      <c r="H173" s="13">
        <v>15.2</v>
      </c>
      <c r="I173" s="13">
        <v>16.7</v>
      </c>
      <c r="J173" s="13">
        <v>17.600000000000001</v>
      </c>
      <c r="K173" s="13">
        <v>18.399999999999999</v>
      </c>
      <c r="L173" s="13">
        <v>19.100000000000001</v>
      </c>
      <c r="M173" s="13">
        <v>19.7</v>
      </c>
      <c r="N173" s="13">
        <v>20.2</v>
      </c>
    </row>
    <row r="174" spans="1:14" ht="15">
      <c r="A174" s="3" t="s">
        <v>23</v>
      </c>
      <c r="B174" s="3">
        <v>90</v>
      </c>
      <c r="C174" s="13">
        <v>16</v>
      </c>
      <c r="D174" s="13">
        <v>16.3</v>
      </c>
      <c r="E174" s="13">
        <v>16.600000000000001</v>
      </c>
      <c r="F174" s="13">
        <v>16.899999999999999</v>
      </c>
      <c r="G174" s="13">
        <v>17.2</v>
      </c>
      <c r="H174" s="13">
        <v>17.5</v>
      </c>
      <c r="I174" s="13">
        <v>18.399999999999999</v>
      </c>
      <c r="J174" s="13">
        <v>19.3</v>
      </c>
      <c r="K174" s="13">
        <v>20.100000000000001</v>
      </c>
      <c r="L174" s="13">
        <v>20.8</v>
      </c>
      <c r="M174" s="13">
        <v>21.4</v>
      </c>
      <c r="N174" s="13">
        <v>21.9</v>
      </c>
    </row>
    <row r="175" spans="1:14" ht="15">
      <c r="A175" s="3" t="s">
        <v>23</v>
      </c>
      <c r="B175" s="3">
        <v>95</v>
      </c>
      <c r="C175" s="13">
        <v>17.3</v>
      </c>
      <c r="D175" s="13">
        <v>17.600000000000001</v>
      </c>
      <c r="E175" s="13">
        <v>17.899999999999999</v>
      </c>
      <c r="F175" s="13">
        <v>18.100000000000001</v>
      </c>
      <c r="G175" s="13">
        <v>18.5</v>
      </c>
      <c r="H175" s="13">
        <v>18.7</v>
      </c>
      <c r="I175" s="13">
        <v>20.100000000000001</v>
      </c>
      <c r="J175" s="13">
        <v>21</v>
      </c>
      <c r="K175" s="13">
        <v>21.8</v>
      </c>
      <c r="L175" s="13">
        <v>22.5</v>
      </c>
      <c r="M175" s="13">
        <v>23.1</v>
      </c>
      <c r="N175" s="13">
        <v>23.6</v>
      </c>
    </row>
    <row r="176" spans="1:14" ht="15">
      <c r="A176" s="3" t="s">
        <v>23</v>
      </c>
      <c r="B176" s="3">
        <v>100</v>
      </c>
      <c r="C176" s="13">
        <v>18.600000000000001</v>
      </c>
      <c r="D176" s="13">
        <v>18.899999999999999</v>
      </c>
      <c r="E176" s="13">
        <v>19.2</v>
      </c>
      <c r="F176" s="13">
        <v>19.5</v>
      </c>
      <c r="G176" s="13">
        <v>19.8</v>
      </c>
      <c r="H176" s="13">
        <v>19.899999999999999</v>
      </c>
      <c r="I176" s="13">
        <v>21.8</v>
      </c>
      <c r="J176" s="13">
        <v>22.7</v>
      </c>
      <c r="K176" s="13">
        <v>23.5</v>
      </c>
      <c r="L176" s="13">
        <v>24.2</v>
      </c>
      <c r="M176" s="13">
        <v>24.8</v>
      </c>
      <c r="N176" s="13">
        <v>25.3</v>
      </c>
    </row>
    <row r="177" spans="1:18" ht="15">
      <c r="A177" s="3" t="s">
        <v>23</v>
      </c>
      <c r="B177" s="3">
        <v>100</v>
      </c>
      <c r="C177" s="13">
        <v>30</v>
      </c>
      <c r="D177" s="13">
        <v>30</v>
      </c>
      <c r="E177" s="13">
        <v>30</v>
      </c>
      <c r="F177" s="13">
        <v>30</v>
      </c>
      <c r="G177" s="13">
        <v>30</v>
      </c>
      <c r="H177" s="13">
        <v>30</v>
      </c>
      <c r="I177" s="13">
        <v>30</v>
      </c>
      <c r="J177" s="13">
        <v>30</v>
      </c>
      <c r="K177" s="13">
        <v>30</v>
      </c>
      <c r="L177" s="13">
        <v>30</v>
      </c>
      <c r="M177" s="13">
        <v>30</v>
      </c>
      <c r="N177" s="13">
        <v>30</v>
      </c>
    </row>
    <row r="178" spans="1:18" ht="15">
      <c r="A178" s="11"/>
      <c r="B178" s="11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80" spans="1:18" ht="18.75">
      <c r="A180" s="76" t="s">
        <v>32</v>
      </c>
      <c r="B180" s="76"/>
      <c r="C180" s="76"/>
      <c r="D180" s="76"/>
      <c r="E180" s="76"/>
      <c r="F180" s="76"/>
      <c r="G180" s="76"/>
      <c r="H180" s="76"/>
      <c r="I180" s="21"/>
      <c r="J180" s="21"/>
      <c r="K180" s="76" t="s">
        <v>33</v>
      </c>
      <c r="L180" s="76"/>
      <c r="M180" s="76"/>
      <c r="N180" s="76"/>
      <c r="O180" s="76"/>
      <c r="P180" s="76"/>
      <c r="Q180" s="76"/>
      <c r="R180" s="76"/>
    </row>
    <row r="181" spans="1:18">
      <c r="A181" s="74" t="s">
        <v>1</v>
      </c>
      <c r="B181" s="3" t="s">
        <v>2</v>
      </c>
      <c r="C181" s="74" t="s">
        <v>3</v>
      </c>
      <c r="D181" s="74" t="s">
        <v>4</v>
      </c>
      <c r="E181" s="74" t="s">
        <v>5</v>
      </c>
      <c r="F181" s="74" t="s">
        <v>6</v>
      </c>
      <c r="G181" s="74" t="s">
        <v>7</v>
      </c>
      <c r="H181" s="74" t="s">
        <v>8</v>
      </c>
      <c r="K181" s="74" t="s">
        <v>1</v>
      </c>
      <c r="L181" s="3" t="s">
        <v>2</v>
      </c>
      <c r="M181" s="74" t="s">
        <v>3</v>
      </c>
      <c r="N181" s="74" t="s">
        <v>4</v>
      </c>
      <c r="O181" s="74" t="s">
        <v>5</v>
      </c>
      <c r="P181" s="74" t="s">
        <v>6</v>
      </c>
      <c r="Q181" s="74" t="s">
        <v>7</v>
      </c>
      <c r="R181" s="74" t="s">
        <v>8</v>
      </c>
    </row>
    <row r="182" spans="1:18">
      <c r="A182" s="74"/>
      <c r="B182" s="3" t="s">
        <v>15</v>
      </c>
      <c r="C182" s="74"/>
      <c r="D182" s="74"/>
      <c r="E182" s="74"/>
      <c r="F182" s="74"/>
      <c r="G182" s="74"/>
      <c r="H182" s="74"/>
      <c r="K182" s="74"/>
      <c r="L182" s="3" t="s">
        <v>15</v>
      </c>
      <c r="M182" s="74"/>
      <c r="N182" s="74"/>
      <c r="O182" s="74"/>
      <c r="P182" s="74"/>
      <c r="Q182" s="74"/>
      <c r="R182" s="74"/>
    </row>
    <row r="183" spans="1:18">
      <c r="A183" s="3" t="s">
        <v>26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K183" s="3" t="s">
        <v>26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</row>
    <row r="184" spans="1:18" ht="15">
      <c r="A184" s="3" t="s">
        <v>26</v>
      </c>
      <c r="B184" s="3">
        <v>10</v>
      </c>
      <c r="C184" s="13">
        <v>2</v>
      </c>
      <c r="D184" s="13">
        <v>10</v>
      </c>
      <c r="E184" s="13">
        <v>19</v>
      </c>
      <c r="F184" s="13">
        <v>30</v>
      </c>
      <c r="G184" s="13">
        <v>41</v>
      </c>
      <c r="H184" s="13">
        <v>50</v>
      </c>
      <c r="K184" s="3" t="s">
        <v>26</v>
      </c>
      <c r="L184" s="3">
        <v>10</v>
      </c>
      <c r="M184" s="13">
        <v>2</v>
      </c>
      <c r="N184" s="13">
        <v>12</v>
      </c>
      <c r="O184" s="13">
        <v>24</v>
      </c>
      <c r="P184" s="13">
        <v>34</v>
      </c>
      <c r="Q184" s="13">
        <v>43</v>
      </c>
      <c r="R184" s="13">
        <v>51</v>
      </c>
    </row>
    <row r="185" spans="1:18" ht="15">
      <c r="A185" s="3" t="s">
        <v>26</v>
      </c>
      <c r="B185" s="3">
        <v>20</v>
      </c>
      <c r="C185" s="13">
        <v>5</v>
      </c>
      <c r="D185" s="13">
        <v>13</v>
      </c>
      <c r="E185" s="13">
        <v>22</v>
      </c>
      <c r="F185" s="13">
        <v>33</v>
      </c>
      <c r="G185" s="13">
        <v>44</v>
      </c>
      <c r="H185" s="13">
        <v>53</v>
      </c>
      <c r="K185" s="3" t="s">
        <v>26</v>
      </c>
      <c r="L185" s="3">
        <v>20</v>
      </c>
      <c r="M185" s="13">
        <v>5</v>
      </c>
      <c r="N185" s="13">
        <v>15</v>
      </c>
      <c r="O185" s="13">
        <v>27</v>
      </c>
      <c r="P185" s="13">
        <v>37</v>
      </c>
      <c r="Q185" s="13">
        <v>46</v>
      </c>
      <c r="R185" s="13">
        <v>54</v>
      </c>
    </row>
    <row r="186" spans="1:18" ht="15">
      <c r="A186" s="3" t="s">
        <v>26</v>
      </c>
      <c r="B186" s="3">
        <v>30</v>
      </c>
      <c r="C186" s="13">
        <v>8</v>
      </c>
      <c r="D186" s="13">
        <v>16</v>
      </c>
      <c r="E186" s="13">
        <v>25</v>
      </c>
      <c r="F186" s="13">
        <v>36</v>
      </c>
      <c r="G186" s="13">
        <v>47</v>
      </c>
      <c r="H186" s="13">
        <v>56</v>
      </c>
      <c r="K186" s="3" t="s">
        <v>26</v>
      </c>
      <c r="L186" s="3">
        <v>30</v>
      </c>
      <c r="M186" s="13">
        <v>8</v>
      </c>
      <c r="N186" s="13">
        <v>18</v>
      </c>
      <c r="O186" s="13">
        <v>30</v>
      </c>
      <c r="P186" s="13">
        <v>40</v>
      </c>
      <c r="Q186" s="13">
        <v>49</v>
      </c>
      <c r="R186" s="13">
        <v>57</v>
      </c>
    </row>
    <row r="187" spans="1:18" ht="15">
      <c r="A187" s="3" t="s">
        <v>26</v>
      </c>
      <c r="B187" s="3">
        <v>40</v>
      </c>
      <c r="C187" s="13">
        <v>11</v>
      </c>
      <c r="D187" s="13">
        <v>19</v>
      </c>
      <c r="E187" s="13">
        <v>28</v>
      </c>
      <c r="F187" s="13">
        <v>39</v>
      </c>
      <c r="G187" s="13">
        <v>50</v>
      </c>
      <c r="H187" s="13">
        <v>59</v>
      </c>
      <c r="K187" s="3" t="s">
        <v>26</v>
      </c>
      <c r="L187" s="3">
        <v>40</v>
      </c>
      <c r="M187" s="13">
        <v>11</v>
      </c>
      <c r="N187" s="13">
        <v>21</v>
      </c>
      <c r="O187" s="13">
        <v>33</v>
      </c>
      <c r="P187" s="13">
        <v>43</v>
      </c>
      <c r="Q187" s="13">
        <v>52</v>
      </c>
      <c r="R187" s="13">
        <v>60</v>
      </c>
    </row>
    <row r="188" spans="1:18" ht="15">
      <c r="A188" s="3" t="s">
        <v>26</v>
      </c>
      <c r="B188" s="3">
        <v>50</v>
      </c>
      <c r="C188" s="13">
        <v>14</v>
      </c>
      <c r="D188" s="13">
        <v>22</v>
      </c>
      <c r="E188" s="13">
        <v>31</v>
      </c>
      <c r="F188" s="13">
        <v>42</v>
      </c>
      <c r="G188" s="13">
        <v>53</v>
      </c>
      <c r="H188" s="13">
        <v>62</v>
      </c>
      <c r="K188" s="3" t="s">
        <v>26</v>
      </c>
      <c r="L188" s="3">
        <v>50</v>
      </c>
      <c r="M188" s="13">
        <v>14</v>
      </c>
      <c r="N188" s="13">
        <v>24</v>
      </c>
      <c r="O188" s="13">
        <v>36</v>
      </c>
      <c r="P188" s="13">
        <v>46</v>
      </c>
      <c r="Q188" s="13">
        <v>55</v>
      </c>
      <c r="R188" s="13">
        <v>63</v>
      </c>
    </row>
    <row r="189" spans="1:18" ht="15">
      <c r="A189" s="3" t="s">
        <v>25</v>
      </c>
      <c r="B189" s="22">
        <v>60</v>
      </c>
      <c r="C189" s="23">
        <v>17</v>
      </c>
      <c r="D189" s="23">
        <v>25</v>
      </c>
      <c r="E189" s="23">
        <v>34</v>
      </c>
      <c r="F189" s="23">
        <v>45</v>
      </c>
      <c r="G189" s="23">
        <v>56</v>
      </c>
      <c r="H189" s="23">
        <v>65</v>
      </c>
      <c r="K189" s="3" t="s">
        <v>25</v>
      </c>
      <c r="L189" s="3">
        <v>60</v>
      </c>
      <c r="M189" s="13">
        <v>17</v>
      </c>
      <c r="N189" s="13">
        <v>27</v>
      </c>
      <c r="O189" s="13">
        <v>39</v>
      </c>
      <c r="P189" s="13">
        <v>49</v>
      </c>
      <c r="Q189" s="13">
        <v>58</v>
      </c>
      <c r="R189" s="13">
        <v>66</v>
      </c>
    </row>
    <row r="190" spans="1:18" ht="15">
      <c r="A190" s="3" t="s">
        <v>25</v>
      </c>
      <c r="B190" s="3">
        <v>62</v>
      </c>
      <c r="C190" s="13">
        <v>24</v>
      </c>
      <c r="D190" s="13">
        <v>32</v>
      </c>
      <c r="E190" s="13">
        <v>41</v>
      </c>
      <c r="F190" s="13">
        <v>52</v>
      </c>
      <c r="G190" s="13">
        <v>63</v>
      </c>
      <c r="H190" s="13">
        <v>72</v>
      </c>
      <c r="K190" s="3" t="s">
        <v>25</v>
      </c>
      <c r="L190" s="3">
        <v>62</v>
      </c>
      <c r="M190" s="13">
        <v>24</v>
      </c>
      <c r="N190" s="13">
        <v>34</v>
      </c>
      <c r="O190" s="13">
        <v>46</v>
      </c>
      <c r="P190" s="13">
        <v>56</v>
      </c>
      <c r="Q190" s="13">
        <v>65</v>
      </c>
      <c r="R190" s="13">
        <v>73</v>
      </c>
    </row>
    <row r="191" spans="1:18" ht="15">
      <c r="A191" s="3" t="s">
        <v>25</v>
      </c>
      <c r="B191" s="3">
        <v>64</v>
      </c>
      <c r="C191" s="13">
        <v>31</v>
      </c>
      <c r="D191" s="13">
        <v>39</v>
      </c>
      <c r="E191" s="13">
        <v>48</v>
      </c>
      <c r="F191" s="13">
        <v>59</v>
      </c>
      <c r="G191" s="13">
        <v>70</v>
      </c>
      <c r="H191" s="13">
        <v>79</v>
      </c>
      <c r="K191" s="3" t="s">
        <v>25</v>
      </c>
      <c r="L191" s="3">
        <v>64</v>
      </c>
      <c r="M191" s="13">
        <v>31</v>
      </c>
      <c r="N191" s="13">
        <v>41</v>
      </c>
      <c r="O191" s="13">
        <v>53</v>
      </c>
      <c r="P191" s="13">
        <v>63</v>
      </c>
      <c r="Q191" s="13">
        <v>72</v>
      </c>
      <c r="R191" s="13">
        <v>80</v>
      </c>
    </row>
    <row r="192" spans="1:18" ht="15">
      <c r="A192" s="3" t="s">
        <v>25</v>
      </c>
      <c r="B192" s="3">
        <v>66</v>
      </c>
      <c r="C192" s="13">
        <v>38</v>
      </c>
      <c r="D192" s="13">
        <v>46</v>
      </c>
      <c r="E192" s="13">
        <v>55</v>
      </c>
      <c r="F192" s="13">
        <v>66</v>
      </c>
      <c r="G192" s="13">
        <v>77</v>
      </c>
      <c r="H192" s="13">
        <v>86</v>
      </c>
      <c r="K192" s="3" t="s">
        <v>25</v>
      </c>
      <c r="L192" s="3">
        <v>66</v>
      </c>
      <c r="M192" s="13">
        <v>38</v>
      </c>
      <c r="N192" s="13">
        <v>48</v>
      </c>
      <c r="O192" s="13">
        <v>60</v>
      </c>
      <c r="P192" s="13">
        <v>70</v>
      </c>
      <c r="Q192" s="13">
        <v>79</v>
      </c>
      <c r="R192" s="13">
        <v>87</v>
      </c>
    </row>
    <row r="193" spans="1:18" ht="15">
      <c r="A193" s="3" t="s">
        <v>25</v>
      </c>
      <c r="B193" s="3">
        <v>68</v>
      </c>
      <c r="C193" s="13">
        <v>45</v>
      </c>
      <c r="D193" s="13">
        <v>53</v>
      </c>
      <c r="E193" s="13">
        <v>62</v>
      </c>
      <c r="F193" s="13">
        <v>73</v>
      </c>
      <c r="G193" s="13">
        <v>84</v>
      </c>
      <c r="H193" s="13">
        <v>93</v>
      </c>
      <c r="K193" s="3" t="s">
        <v>25</v>
      </c>
      <c r="L193" s="3">
        <v>68</v>
      </c>
      <c r="M193" s="13">
        <v>45</v>
      </c>
      <c r="N193" s="13">
        <v>55</v>
      </c>
      <c r="O193" s="13">
        <v>67</v>
      </c>
      <c r="P193" s="13">
        <v>77</v>
      </c>
      <c r="Q193" s="13">
        <v>86</v>
      </c>
      <c r="R193" s="13">
        <v>94</v>
      </c>
    </row>
    <row r="194" spans="1:18" ht="15">
      <c r="A194" s="3" t="s">
        <v>25</v>
      </c>
      <c r="B194" s="3">
        <v>70</v>
      </c>
      <c r="C194" s="13">
        <v>52</v>
      </c>
      <c r="D194" s="13">
        <v>60</v>
      </c>
      <c r="E194" s="13">
        <v>69</v>
      </c>
      <c r="F194" s="13">
        <v>80</v>
      </c>
      <c r="G194" s="13">
        <v>91</v>
      </c>
      <c r="H194" s="13">
        <v>100</v>
      </c>
      <c r="K194" s="3" t="s">
        <v>25</v>
      </c>
      <c r="L194" s="3">
        <v>70</v>
      </c>
      <c r="M194" s="13">
        <v>52</v>
      </c>
      <c r="N194" s="13">
        <v>62</v>
      </c>
      <c r="O194" s="13">
        <v>74</v>
      </c>
      <c r="P194" s="13">
        <v>84</v>
      </c>
      <c r="Q194" s="13">
        <v>93</v>
      </c>
      <c r="R194" s="13">
        <v>101</v>
      </c>
    </row>
    <row r="195" spans="1:18" ht="15">
      <c r="A195" s="3" t="s">
        <v>25</v>
      </c>
      <c r="B195" s="3">
        <v>72</v>
      </c>
      <c r="C195" s="13">
        <v>59</v>
      </c>
      <c r="D195" s="13">
        <v>67</v>
      </c>
      <c r="E195" s="13">
        <v>76</v>
      </c>
      <c r="F195" s="13">
        <v>87</v>
      </c>
      <c r="G195" s="13">
        <v>98</v>
      </c>
      <c r="H195" s="13">
        <v>107</v>
      </c>
      <c r="K195" s="3" t="s">
        <v>25</v>
      </c>
      <c r="L195" s="3">
        <v>72</v>
      </c>
      <c r="M195" s="13">
        <v>59</v>
      </c>
      <c r="N195" s="13">
        <v>69</v>
      </c>
      <c r="O195" s="13">
        <v>81</v>
      </c>
      <c r="P195" s="13">
        <v>91</v>
      </c>
      <c r="Q195" s="13">
        <v>100</v>
      </c>
      <c r="R195" s="13">
        <v>108</v>
      </c>
    </row>
    <row r="196" spans="1:18" ht="15">
      <c r="A196" s="3" t="s">
        <v>25</v>
      </c>
      <c r="B196" s="3">
        <v>74</v>
      </c>
      <c r="C196" s="13">
        <v>66</v>
      </c>
      <c r="D196" s="13">
        <v>74</v>
      </c>
      <c r="E196" s="13">
        <v>83</v>
      </c>
      <c r="F196" s="13">
        <v>94</v>
      </c>
      <c r="G196" s="13">
        <v>105</v>
      </c>
      <c r="H196" s="13">
        <v>114</v>
      </c>
      <c r="K196" s="3" t="s">
        <v>25</v>
      </c>
      <c r="L196" s="3">
        <v>74</v>
      </c>
      <c r="M196" s="13">
        <v>66</v>
      </c>
      <c r="N196" s="13">
        <v>76</v>
      </c>
      <c r="O196" s="13">
        <v>88</v>
      </c>
      <c r="P196" s="13">
        <v>98</v>
      </c>
      <c r="Q196" s="13">
        <v>107</v>
      </c>
      <c r="R196" s="13">
        <v>115</v>
      </c>
    </row>
    <row r="197" spans="1:18" ht="15">
      <c r="A197" s="3" t="s">
        <v>25</v>
      </c>
      <c r="B197" s="3">
        <v>76</v>
      </c>
      <c r="C197" s="13">
        <v>73</v>
      </c>
      <c r="D197" s="13">
        <v>81</v>
      </c>
      <c r="E197" s="13">
        <v>90</v>
      </c>
      <c r="F197" s="13">
        <v>101</v>
      </c>
      <c r="G197" s="13">
        <v>112</v>
      </c>
      <c r="H197" s="13">
        <v>121</v>
      </c>
      <c r="K197" s="3" t="s">
        <v>25</v>
      </c>
      <c r="L197" s="3">
        <v>76</v>
      </c>
      <c r="M197" s="13">
        <v>73</v>
      </c>
      <c r="N197" s="13">
        <v>83</v>
      </c>
      <c r="O197" s="13">
        <v>95</v>
      </c>
      <c r="P197" s="13">
        <v>105</v>
      </c>
      <c r="Q197" s="13">
        <v>114</v>
      </c>
      <c r="R197" s="13">
        <v>122</v>
      </c>
    </row>
    <row r="198" spans="1:18" ht="15">
      <c r="A198" s="3" t="s">
        <v>25</v>
      </c>
      <c r="B198" s="3">
        <v>78</v>
      </c>
      <c r="C198" s="13">
        <v>80</v>
      </c>
      <c r="D198" s="13">
        <v>88</v>
      </c>
      <c r="E198" s="13">
        <v>97</v>
      </c>
      <c r="F198" s="13">
        <v>108</v>
      </c>
      <c r="G198" s="13">
        <v>119</v>
      </c>
      <c r="H198" s="13">
        <v>128</v>
      </c>
      <c r="K198" s="3" t="s">
        <v>25</v>
      </c>
      <c r="L198" s="3">
        <v>78</v>
      </c>
      <c r="M198" s="13">
        <v>80</v>
      </c>
      <c r="N198" s="13">
        <v>90</v>
      </c>
      <c r="O198" s="13">
        <v>102</v>
      </c>
      <c r="P198" s="13">
        <v>112</v>
      </c>
      <c r="Q198" s="13">
        <v>121</v>
      </c>
      <c r="R198" s="13">
        <v>129</v>
      </c>
    </row>
    <row r="199" spans="1:18" ht="15">
      <c r="A199" s="3" t="s">
        <v>24</v>
      </c>
      <c r="B199" s="22">
        <v>80</v>
      </c>
      <c r="C199" s="23">
        <v>87</v>
      </c>
      <c r="D199" s="23">
        <v>95</v>
      </c>
      <c r="E199" s="23">
        <v>104</v>
      </c>
      <c r="F199" s="23">
        <v>115</v>
      </c>
      <c r="G199" s="23">
        <v>126</v>
      </c>
      <c r="H199" s="23">
        <v>135</v>
      </c>
      <c r="K199" s="3" t="s">
        <v>24</v>
      </c>
      <c r="L199" s="3">
        <v>80</v>
      </c>
      <c r="M199" s="13">
        <v>87</v>
      </c>
      <c r="N199" s="13">
        <v>97</v>
      </c>
      <c r="O199" s="13">
        <v>109</v>
      </c>
      <c r="P199" s="13">
        <v>119</v>
      </c>
      <c r="Q199" s="13">
        <v>128</v>
      </c>
      <c r="R199" s="13">
        <v>136</v>
      </c>
    </row>
    <row r="200" spans="1:18" ht="15">
      <c r="A200" s="3" t="s">
        <v>24</v>
      </c>
      <c r="B200" s="3">
        <v>85</v>
      </c>
      <c r="C200" s="13">
        <v>93</v>
      </c>
      <c r="D200" s="13">
        <v>101</v>
      </c>
      <c r="E200" s="13">
        <v>110</v>
      </c>
      <c r="F200" s="13">
        <v>121</v>
      </c>
      <c r="G200" s="13">
        <v>132</v>
      </c>
      <c r="H200" s="13">
        <v>141</v>
      </c>
      <c r="K200" s="3" t="s">
        <v>24</v>
      </c>
      <c r="L200" s="3">
        <v>85</v>
      </c>
      <c r="M200" s="13">
        <v>95</v>
      </c>
      <c r="N200" s="13">
        <v>105</v>
      </c>
      <c r="O200" s="13">
        <v>117</v>
      </c>
      <c r="P200" s="13">
        <v>127</v>
      </c>
      <c r="Q200" s="13">
        <v>136</v>
      </c>
      <c r="R200" s="13">
        <v>144</v>
      </c>
    </row>
    <row r="201" spans="1:18" ht="15">
      <c r="A201" s="3" t="s">
        <v>23</v>
      </c>
      <c r="B201" s="22">
        <v>90</v>
      </c>
      <c r="C201" s="23">
        <v>99</v>
      </c>
      <c r="D201" s="23">
        <v>107</v>
      </c>
      <c r="E201" s="23">
        <v>116</v>
      </c>
      <c r="F201" s="23">
        <v>127</v>
      </c>
      <c r="G201" s="23">
        <v>138</v>
      </c>
      <c r="H201" s="23">
        <v>147</v>
      </c>
      <c r="K201" s="3" t="s">
        <v>23</v>
      </c>
      <c r="L201" s="3">
        <v>90</v>
      </c>
      <c r="M201" s="13">
        <v>103</v>
      </c>
      <c r="N201" s="13">
        <v>113</v>
      </c>
      <c r="O201" s="13">
        <v>125</v>
      </c>
      <c r="P201" s="13">
        <v>135</v>
      </c>
      <c r="Q201" s="13">
        <v>144</v>
      </c>
      <c r="R201" s="13">
        <v>152</v>
      </c>
    </row>
    <row r="202" spans="1:18" ht="15">
      <c r="A202" s="3" t="s">
        <v>23</v>
      </c>
      <c r="B202" s="3">
        <v>95</v>
      </c>
      <c r="C202" s="13">
        <v>104</v>
      </c>
      <c r="D202" s="13">
        <v>112</v>
      </c>
      <c r="E202" s="13">
        <v>121</v>
      </c>
      <c r="F202" s="13">
        <v>132</v>
      </c>
      <c r="G202" s="13">
        <v>143</v>
      </c>
      <c r="H202" s="13">
        <v>152</v>
      </c>
      <c r="K202" s="3" t="s">
        <v>23</v>
      </c>
      <c r="L202" s="3">
        <v>95</v>
      </c>
      <c r="M202" s="13">
        <v>110</v>
      </c>
      <c r="N202" s="13">
        <v>120</v>
      </c>
      <c r="O202" s="13">
        <v>132</v>
      </c>
      <c r="P202" s="13">
        <v>142</v>
      </c>
      <c r="Q202" s="13">
        <v>151</v>
      </c>
      <c r="R202" s="13">
        <v>159</v>
      </c>
    </row>
    <row r="203" spans="1:18" ht="15">
      <c r="A203" s="3" t="s">
        <v>23</v>
      </c>
      <c r="B203" s="3">
        <v>100</v>
      </c>
      <c r="C203" s="13">
        <v>109</v>
      </c>
      <c r="D203" s="13">
        <v>117</v>
      </c>
      <c r="E203" s="13">
        <v>126</v>
      </c>
      <c r="F203" s="13">
        <v>137</v>
      </c>
      <c r="G203" s="13">
        <v>148</v>
      </c>
      <c r="H203" s="13">
        <v>157</v>
      </c>
      <c r="K203" s="3" t="s">
        <v>23</v>
      </c>
      <c r="L203" s="3">
        <v>100</v>
      </c>
      <c r="M203" s="13">
        <v>117</v>
      </c>
      <c r="N203" s="13">
        <v>127</v>
      </c>
      <c r="O203" s="13">
        <v>139</v>
      </c>
      <c r="P203" s="13">
        <v>149</v>
      </c>
      <c r="Q203" s="13">
        <v>158</v>
      </c>
      <c r="R203" s="13">
        <v>166</v>
      </c>
    </row>
    <row r="204" spans="1:18" ht="15">
      <c r="A204" s="3" t="s">
        <v>23</v>
      </c>
      <c r="B204" s="3">
        <v>101</v>
      </c>
      <c r="C204" s="24">
        <v>111</v>
      </c>
      <c r="D204" s="24">
        <v>119</v>
      </c>
      <c r="E204" s="24">
        <v>128</v>
      </c>
      <c r="F204" s="24">
        <v>139</v>
      </c>
      <c r="G204" s="24">
        <v>150</v>
      </c>
      <c r="H204" s="24">
        <v>159</v>
      </c>
      <c r="K204" s="3" t="s">
        <v>23</v>
      </c>
      <c r="L204" s="3">
        <v>101</v>
      </c>
      <c r="M204" s="24">
        <v>119</v>
      </c>
      <c r="N204" s="24">
        <v>129</v>
      </c>
      <c r="O204" s="24">
        <v>141</v>
      </c>
      <c r="P204" s="24">
        <v>151</v>
      </c>
      <c r="Q204" s="24">
        <v>160</v>
      </c>
      <c r="R204" s="24">
        <v>168</v>
      </c>
    </row>
    <row r="205" spans="1:18" ht="15">
      <c r="A205" s="3" t="s">
        <v>23</v>
      </c>
      <c r="B205" s="3">
        <v>102</v>
      </c>
      <c r="C205" s="24">
        <v>113</v>
      </c>
      <c r="D205" s="24">
        <v>121</v>
      </c>
      <c r="E205" s="24">
        <v>130</v>
      </c>
      <c r="F205" s="24">
        <v>141</v>
      </c>
      <c r="G205" s="24">
        <v>152</v>
      </c>
      <c r="H205" s="24">
        <v>161</v>
      </c>
      <c r="K205" s="3" t="s">
        <v>23</v>
      </c>
      <c r="L205" s="3">
        <v>102</v>
      </c>
      <c r="M205" s="24">
        <v>121</v>
      </c>
      <c r="N205" s="24">
        <v>131</v>
      </c>
      <c r="O205" s="24">
        <v>143</v>
      </c>
      <c r="P205" s="24">
        <v>153</v>
      </c>
      <c r="Q205" s="24">
        <v>162</v>
      </c>
      <c r="R205" s="24">
        <v>170</v>
      </c>
    </row>
    <row r="206" spans="1:18" ht="15">
      <c r="A206" s="3" t="s">
        <v>23</v>
      </c>
      <c r="B206" s="3">
        <v>103</v>
      </c>
      <c r="C206" s="24">
        <v>115</v>
      </c>
      <c r="D206" s="24">
        <v>123</v>
      </c>
      <c r="E206" s="24">
        <v>132</v>
      </c>
      <c r="F206" s="24">
        <v>143</v>
      </c>
      <c r="G206" s="24">
        <v>154</v>
      </c>
      <c r="H206" s="24">
        <v>163</v>
      </c>
      <c r="K206" s="3" t="s">
        <v>23</v>
      </c>
      <c r="L206" s="3">
        <v>103</v>
      </c>
      <c r="M206" s="24">
        <v>123</v>
      </c>
      <c r="N206" s="24">
        <v>133</v>
      </c>
      <c r="O206" s="24">
        <v>145</v>
      </c>
      <c r="P206" s="24">
        <v>155</v>
      </c>
      <c r="Q206" s="24">
        <v>164</v>
      </c>
      <c r="R206" s="24">
        <v>172</v>
      </c>
    </row>
    <row r="207" spans="1:18" ht="15">
      <c r="A207" s="3" t="s">
        <v>23</v>
      </c>
      <c r="B207" s="3">
        <v>104</v>
      </c>
      <c r="C207" s="24">
        <v>117</v>
      </c>
      <c r="D207" s="24">
        <v>125</v>
      </c>
      <c r="E207" s="24">
        <v>134</v>
      </c>
      <c r="F207" s="24">
        <v>145</v>
      </c>
      <c r="G207" s="24">
        <v>156</v>
      </c>
      <c r="H207" s="24">
        <v>165</v>
      </c>
      <c r="K207" s="3" t="s">
        <v>23</v>
      </c>
      <c r="L207" s="3">
        <v>104</v>
      </c>
      <c r="M207" s="24">
        <v>125</v>
      </c>
      <c r="N207" s="24">
        <v>135</v>
      </c>
      <c r="O207" s="24">
        <v>147</v>
      </c>
      <c r="P207" s="24">
        <v>157</v>
      </c>
      <c r="Q207" s="24">
        <v>166</v>
      </c>
      <c r="R207" s="24">
        <v>174</v>
      </c>
    </row>
    <row r="208" spans="1:18" ht="15">
      <c r="A208" s="3" t="s">
        <v>23</v>
      </c>
      <c r="B208" s="3">
        <v>105</v>
      </c>
      <c r="C208" s="24">
        <v>119</v>
      </c>
      <c r="D208" s="24">
        <v>127</v>
      </c>
      <c r="E208" s="24">
        <v>136</v>
      </c>
      <c r="F208" s="24">
        <v>147</v>
      </c>
      <c r="G208" s="24">
        <v>158</v>
      </c>
      <c r="H208" s="24">
        <v>167</v>
      </c>
      <c r="K208" s="3" t="s">
        <v>23</v>
      </c>
      <c r="L208" s="3">
        <v>105</v>
      </c>
      <c r="M208" s="24">
        <v>127</v>
      </c>
      <c r="N208" s="24">
        <v>137</v>
      </c>
      <c r="O208" s="24">
        <v>149</v>
      </c>
      <c r="P208" s="24">
        <v>159</v>
      </c>
      <c r="Q208" s="24">
        <v>168</v>
      </c>
      <c r="R208" s="24">
        <v>176</v>
      </c>
    </row>
    <row r="209" spans="1:18" ht="15">
      <c r="A209" s="3" t="s">
        <v>23</v>
      </c>
      <c r="B209" s="3">
        <v>106</v>
      </c>
      <c r="C209" s="24">
        <v>121</v>
      </c>
      <c r="D209" s="24">
        <v>129</v>
      </c>
      <c r="E209" s="24">
        <v>138</v>
      </c>
      <c r="F209" s="24">
        <v>149</v>
      </c>
      <c r="G209" s="24">
        <v>160</v>
      </c>
      <c r="H209" s="24">
        <v>169</v>
      </c>
      <c r="K209" s="3" t="s">
        <v>23</v>
      </c>
      <c r="L209" s="3">
        <v>106</v>
      </c>
      <c r="M209" s="24">
        <v>129</v>
      </c>
      <c r="N209" s="24">
        <v>139</v>
      </c>
      <c r="O209" s="24">
        <v>151</v>
      </c>
      <c r="P209" s="24">
        <v>161</v>
      </c>
      <c r="Q209" s="24">
        <v>170</v>
      </c>
      <c r="R209" s="24">
        <v>178</v>
      </c>
    </row>
    <row r="210" spans="1:18" ht="15">
      <c r="A210" s="3" t="s">
        <v>23</v>
      </c>
      <c r="B210" s="3">
        <v>107</v>
      </c>
      <c r="C210" s="24">
        <v>123</v>
      </c>
      <c r="D210" s="24">
        <v>131</v>
      </c>
      <c r="E210" s="24">
        <v>140</v>
      </c>
      <c r="F210" s="24">
        <v>151</v>
      </c>
      <c r="G210" s="24">
        <v>162</v>
      </c>
      <c r="H210" s="24">
        <v>171</v>
      </c>
      <c r="K210" s="3" t="s">
        <v>23</v>
      </c>
      <c r="L210" s="3">
        <v>107</v>
      </c>
      <c r="M210" s="24">
        <v>131</v>
      </c>
      <c r="N210" s="24">
        <v>141</v>
      </c>
      <c r="O210" s="24">
        <v>153</v>
      </c>
      <c r="P210" s="24">
        <v>163</v>
      </c>
      <c r="Q210" s="24">
        <v>172</v>
      </c>
      <c r="R210" s="24">
        <v>180</v>
      </c>
    </row>
    <row r="211" spans="1:18" ht="15">
      <c r="A211" s="3" t="s">
        <v>23</v>
      </c>
      <c r="B211" s="3">
        <v>108</v>
      </c>
      <c r="C211" s="24">
        <v>125</v>
      </c>
      <c r="D211" s="24">
        <v>133</v>
      </c>
      <c r="E211" s="24">
        <v>142</v>
      </c>
      <c r="F211" s="24">
        <v>153</v>
      </c>
      <c r="G211" s="24">
        <v>164</v>
      </c>
      <c r="H211" s="24">
        <v>173</v>
      </c>
      <c r="K211" s="3" t="s">
        <v>23</v>
      </c>
      <c r="L211" s="3">
        <v>108</v>
      </c>
      <c r="M211" s="24">
        <v>133</v>
      </c>
      <c r="N211" s="24">
        <v>143</v>
      </c>
      <c r="O211" s="24">
        <v>155</v>
      </c>
      <c r="P211" s="24">
        <v>165</v>
      </c>
      <c r="Q211" s="24">
        <v>174</v>
      </c>
      <c r="R211" s="24">
        <v>182</v>
      </c>
    </row>
    <row r="212" spans="1:18" ht="15">
      <c r="A212" s="3" t="s">
        <v>23</v>
      </c>
      <c r="B212" s="3">
        <v>109</v>
      </c>
      <c r="C212" s="24">
        <v>127</v>
      </c>
      <c r="D212" s="24">
        <v>135</v>
      </c>
      <c r="E212" s="24">
        <v>144</v>
      </c>
      <c r="F212" s="24">
        <v>155</v>
      </c>
      <c r="G212" s="24">
        <v>166</v>
      </c>
      <c r="H212" s="24">
        <v>175</v>
      </c>
      <c r="K212" s="3" t="s">
        <v>23</v>
      </c>
      <c r="L212" s="3">
        <v>109</v>
      </c>
      <c r="M212" s="24">
        <v>135</v>
      </c>
      <c r="N212" s="24">
        <v>145</v>
      </c>
      <c r="O212" s="24">
        <v>157</v>
      </c>
      <c r="P212" s="24">
        <v>167</v>
      </c>
      <c r="Q212" s="24">
        <v>176</v>
      </c>
      <c r="R212" s="24">
        <v>184</v>
      </c>
    </row>
    <row r="213" spans="1:18" ht="15">
      <c r="A213" s="3" t="s">
        <v>23</v>
      </c>
      <c r="B213" s="3">
        <v>110</v>
      </c>
      <c r="C213" s="24">
        <v>129</v>
      </c>
      <c r="D213" s="24">
        <v>137</v>
      </c>
      <c r="E213" s="24">
        <v>146</v>
      </c>
      <c r="F213" s="24">
        <v>157</v>
      </c>
      <c r="G213" s="24">
        <v>168</v>
      </c>
      <c r="H213" s="24">
        <v>177</v>
      </c>
      <c r="K213" s="3" t="s">
        <v>23</v>
      </c>
      <c r="L213" s="3">
        <v>110</v>
      </c>
      <c r="M213" s="24">
        <v>137</v>
      </c>
      <c r="N213" s="24">
        <v>147</v>
      </c>
      <c r="O213" s="24">
        <v>159</v>
      </c>
      <c r="P213" s="24">
        <v>169</v>
      </c>
      <c r="Q213" s="24">
        <v>178</v>
      </c>
      <c r="R213" s="24">
        <v>186</v>
      </c>
    </row>
    <row r="214" spans="1:18" ht="15">
      <c r="A214" s="3" t="s">
        <v>23</v>
      </c>
      <c r="B214" s="3">
        <v>111</v>
      </c>
      <c r="C214" s="24">
        <v>131</v>
      </c>
      <c r="D214" s="24">
        <v>139</v>
      </c>
      <c r="E214" s="24">
        <v>148</v>
      </c>
      <c r="F214" s="24">
        <v>159</v>
      </c>
      <c r="G214" s="24">
        <v>170</v>
      </c>
      <c r="H214" s="24">
        <v>179</v>
      </c>
      <c r="K214" s="3" t="s">
        <v>23</v>
      </c>
      <c r="L214" s="3">
        <v>111</v>
      </c>
      <c r="M214" s="24">
        <v>139</v>
      </c>
      <c r="N214" s="24">
        <v>149</v>
      </c>
      <c r="O214" s="24">
        <v>161</v>
      </c>
      <c r="P214" s="24">
        <v>171</v>
      </c>
      <c r="Q214" s="24">
        <v>180</v>
      </c>
      <c r="R214" s="24">
        <v>188</v>
      </c>
    </row>
    <row r="215" spans="1:18" ht="15">
      <c r="A215" s="3" t="s">
        <v>23</v>
      </c>
      <c r="B215" s="3">
        <v>112</v>
      </c>
      <c r="C215" s="24">
        <v>133</v>
      </c>
      <c r="D215" s="24">
        <v>141</v>
      </c>
      <c r="E215" s="24">
        <v>150</v>
      </c>
      <c r="F215" s="24">
        <v>161</v>
      </c>
      <c r="G215" s="24">
        <v>172</v>
      </c>
      <c r="H215" s="24">
        <v>181</v>
      </c>
      <c r="K215" s="3" t="s">
        <v>23</v>
      </c>
      <c r="L215" s="3">
        <v>112</v>
      </c>
      <c r="M215" s="24">
        <v>141</v>
      </c>
      <c r="N215" s="24">
        <v>151</v>
      </c>
      <c r="O215" s="24">
        <v>163</v>
      </c>
      <c r="P215" s="24">
        <v>173</v>
      </c>
      <c r="Q215" s="24">
        <v>182</v>
      </c>
      <c r="R215" s="24">
        <v>190</v>
      </c>
    </row>
    <row r="216" spans="1:18" ht="15">
      <c r="A216" s="3" t="s">
        <v>23</v>
      </c>
      <c r="B216" s="3">
        <v>113</v>
      </c>
      <c r="C216" s="24">
        <v>135</v>
      </c>
      <c r="D216" s="24">
        <v>143</v>
      </c>
      <c r="E216" s="24">
        <v>152</v>
      </c>
      <c r="F216" s="24">
        <v>163</v>
      </c>
      <c r="G216" s="24">
        <v>174</v>
      </c>
      <c r="H216" s="24">
        <v>183</v>
      </c>
      <c r="K216" s="3" t="s">
        <v>23</v>
      </c>
      <c r="L216" s="3">
        <v>113</v>
      </c>
      <c r="M216" s="24">
        <v>143</v>
      </c>
      <c r="N216" s="24">
        <v>153</v>
      </c>
      <c r="O216" s="24">
        <v>165</v>
      </c>
      <c r="P216" s="24">
        <v>175</v>
      </c>
      <c r="Q216" s="24">
        <v>184</v>
      </c>
      <c r="R216" s="24">
        <v>192</v>
      </c>
    </row>
    <row r="217" spans="1:18" ht="15">
      <c r="A217" s="3" t="s">
        <v>23</v>
      </c>
      <c r="B217" s="3">
        <v>114</v>
      </c>
      <c r="C217" s="24">
        <v>137</v>
      </c>
      <c r="D217" s="24">
        <v>145</v>
      </c>
      <c r="E217" s="24">
        <v>154</v>
      </c>
      <c r="F217" s="24">
        <v>165</v>
      </c>
      <c r="G217" s="24">
        <v>176</v>
      </c>
      <c r="H217" s="24">
        <v>185</v>
      </c>
      <c r="K217" s="3" t="s">
        <v>23</v>
      </c>
      <c r="L217" s="3">
        <v>114</v>
      </c>
      <c r="M217" s="24">
        <v>145</v>
      </c>
      <c r="N217" s="24">
        <v>155</v>
      </c>
      <c r="O217" s="24">
        <v>167</v>
      </c>
      <c r="P217" s="24">
        <v>177</v>
      </c>
      <c r="Q217" s="24">
        <v>186</v>
      </c>
      <c r="R217" s="24">
        <v>194</v>
      </c>
    </row>
    <row r="218" spans="1:18" ht="15">
      <c r="A218" s="3" t="s">
        <v>23</v>
      </c>
      <c r="B218" s="3">
        <v>115</v>
      </c>
      <c r="C218" s="24">
        <v>139</v>
      </c>
      <c r="D218" s="24">
        <v>147</v>
      </c>
      <c r="E218" s="24">
        <v>156</v>
      </c>
      <c r="F218" s="24">
        <v>167</v>
      </c>
      <c r="G218" s="24">
        <v>178</v>
      </c>
      <c r="H218" s="24">
        <v>187</v>
      </c>
      <c r="K218" s="3" t="s">
        <v>23</v>
      </c>
      <c r="L218" s="3">
        <v>115</v>
      </c>
      <c r="M218" s="24">
        <v>147</v>
      </c>
      <c r="N218" s="24">
        <v>157</v>
      </c>
      <c r="O218" s="24">
        <v>169</v>
      </c>
      <c r="P218" s="24">
        <v>179</v>
      </c>
      <c r="Q218" s="24">
        <v>188</v>
      </c>
      <c r="R218" s="24">
        <v>196</v>
      </c>
    </row>
    <row r="219" spans="1:18" ht="15">
      <c r="A219" s="3" t="s">
        <v>23</v>
      </c>
      <c r="B219" s="3">
        <v>116</v>
      </c>
      <c r="C219" s="24">
        <v>141</v>
      </c>
      <c r="D219" s="24">
        <v>149</v>
      </c>
      <c r="E219" s="24">
        <v>158</v>
      </c>
      <c r="F219" s="24">
        <v>169</v>
      </c>
      <c r="G219" s="24">
        <v>180</v>
      </c>
      <c r="H219" s="24">
        <v>189</v>
      </c>
      <c r="K219" s="3" t="s">
        <v>23</v>
      </c>
      <c r="L219" s="3">
        <v>116</v>
      </c>
      <c r="M219" s="24">
        <v>149</v>
      </c>
      <c r="N219" s="24">
        <v>159</v>
      </c>
      <c r="O219" s="24">
        <v>171</v>
      </c>
      <c r="P219" s="24">
        <v>181</v>
      </c>
      <c r="Q219" s="24">
        <v>190</v>
      </c>
      <c r="R219" s="24">
        <v>198</v>
      </c>
    </row>
    <row r="220" spans="1:18" ht="15">
      <c r="A220" s="3" t="s">
        <v>23</v>
      </c>
      <c r="B220" s="3">
        <v>117</v>
      </c>
      <c r="C220" s="24">
        <v>143</v>
      </c>
      <c r="D220" s="24">
        <v>151</v>
      </c>
      <c r="E220" s="24">
        <v>160</v>
      </c>
      <c r="F220" s="24">
        <v>171</v>
      </c>
      <c r="G220" s="24">
        <v>182</v>
      </c>
      <c r="H220" s="24">
        <v>191</v>
      </c>
      <c r="K220" s="3" t="s">
        <v>23</v>
      </c>
      <c r="L220" s="3">
        <v>117</v>
      </c>
      <c r="M220" s="24">
        <v>151</v>
      </c>
      <c r="N220" s="24">
        <v>161</v>
      </c>
      <c r="O220" s="24">
        <v>173</v>
      </c>
      <c r="P220" s="24">
        <v>183</v>
      </c>
      <c r="Q220" s="24">
        <v>192</v>
      </c>
      <c r="R220" s="24">
        <v>200</v>
      </c>
    </row>
    <row r="221" spans="1:18" ht="15">
      <c r="A221" s="3" t="s">
        <v>23</v>
      </c>
      <c r="B221" s="3">
        <v>118</v>
      </c>
      <c r="C221" s="24">
        <v>145</v>
      </c>
      <c r="D221" s="24">
        <v>153</v>
      </c>
      <c r="E221" s="24">
        <v>162</v>
      </c>
      <c r="F221" s="24">
        <v>173</v>
      </c>
      <c r="G221" s="24">
        <v>184</v>
      </c>
      <c r="H221" s="24">
        <v>193</v>
      </c>
      <c r="K221" s="3" t="s">
        <v>23</v>
      </c>
      <c r="L221" s="3">
        <v>118</v>
      </c>
      <c r="M221" s="24">
        <v>153</v>
      </c>
      <c r="N221" s="24">
        <v>163</v>
      </c>
      <c r="O221" s="24">
        <v>175</v>
      </c>
      <c r="P221" s="24">
        <v>185</v>
      </c>
      <c r="Q221" s="24">
        <v>194</v>
      </c>
      <c r="R221" s="24">
        <v>202</v>
      </c>
    </row>
    <row r="222" spans="1:18" ht="15">
      <c r="A222" s="3" t="s">
        <v>23</v>
      </c>
      <c r="B222" s="3">
        <v>119</v>
      </c>
      <c r="C222" s="24">
        <v>147</v>
      </c>
      <c r="D222" s="24">
        <v>155</v>
      </c>
      <c r="E222" s="24">
        <v>164</v>
      </c>
      <c r="F222" s="24">
        <v>175</v>
      </c>
      <c r="G222" s="24">
        <v>186</v>
      </c>
      <c r="H222" s="24">
        <v>195</v>
      </c>
      <c r="K222" s="3" t="s">
        <v>23</v>
      </c>
      <c r="L222" s="3">
        <v>119</v>
      </c>
      <c r="M222" s="24">
        <v>155</v>
      </c>
      <c r="N222" s="24">
        <v>165</v>
      </c>
      <c r="O222" s="24">
        <v>177</v>
      </c>
      <c r="P222" s="24">
        <v>187</v>
      </c>
      <c r="Q222" s="24">
        <v>196</v>
      </c>
      <c r="R222" s="24">
        <v>204</v>
      </c>
    </row>
    <row r="223" spans="1:18" ht="15">
      <c r="A223" s="3" t="s">
        <v>23</v>
      </c>
      <c r="B223" s="3">
        <v>120</v>
      </c>
      <c r="C223" s="24">
        <v>149</v>
      </c>
      <c r="D223" s="24">
        <v>157</v>
      </c>
      <c r="E223" s="24">
        <v>166</v>
      </c>
      <c r="F223" s="24">
        <v>177</v>
      </c>
      <c r="G223" s="24">
        <v>188</v>
      </c>
      <c r="H223" s="24">
        <v>197</v>
      </c>
      <c r="K223" s="3" t="s">
        <v>23</v>
      </c>
      <c r="L223" s="3">
        <v>120</v>
      </c>
      <c r="M223" s="24">
        <v>157</v>
      </c>
      <c r="N223" s="24">
        <v>167</v>
      </c>
      <c r="O223" s="24">
        <v>179</v>
      </c>
      <c r="P223" s="24">
        <v>189</v>
      </c>
      <c r="Q223" s="24">
        <v>198</v>
      </c>
      <c r="R223" s="24">
        <v>206</v>
      </c>
    </row>
    <row r="224" spans="1:18" ht="15">
      <c r="A224" s="3" t="s">
        <v>23</v>
      </c>
      <c r="B224" s="3">
        <v>120</v>
      </c>
      <c r="C224" s="24">
        <v>300</v>
      </c>
      <c r="D224" s="24">
        <v>300</v>
      </c>
      <c r="E224" s="24">
        <v>300</v>
      </c>
      <c r="F224" s="24">
        <v>300</v>
      </c>
      <c r="G224" s="24">
        <v>300</v>
      </c>
      <c r="H224" s="24">
        <v>300</v>
      </c>
      <c r="K224" s="3" t="s">
        <v>23</v>
      </c>
      <c r="L224" s="3">
        <v>120</v>
      </c>
      <c r="M224" s="24">
        <v>300</v>
      </c>
      <c r="N224" s="24">
        <v>300</v>
      </c>
      <c r="O224" s="24">
        <v>300</v>
      </c>
      <c r="P224" s="24">
        <v>300</v>
      </c>
      <c r="Q224" s="24">
        <v>300</v>
      </c>
      <c r="R224" s="24">
        <v>300</v>
      </c>
    </row>
    <row r="226" spans="1:18" ht="18.75">
      <c r="A226" s="76" t="s">
        <v>34</v>
      </c>
      <c r="B226" s="76"/>
      <c r="C226" s="76"/>
      <c r="D226" s="76"/>
      <c r="E226" s="76"/>
      <c r="F226" s="76"/>
      <c r="G226" s="76"/>
      <c r="H226" s="76"/>
      <c r="I226" s="50"/>
      <c r="J226" s="50"/>
      <c r="K226" s="76" t="s">
        <v>35</v>
      </c>
      <c r="L226" s="76"/>
      <c r="M226" s="76"/>
      <c r="N226" s="76"/>
      <c r="O226" s="76"/>
      <c r="P226" s="76"/>
      <c r="Q226" s="76"/>
      <c r="R226" s="76"/>
    </row>
    <row r="227" spans="1:18">
      <c r="A227" s="74" t="s">
        <v>1</v>
      </c>
      <c r="B227" s="35" t="s">
        <v>2</v>
      </c>
      <c r="C227" s="74" t="s">
        <v>9</v>
      </c>
      <c r="D227" s="74" t="s">
        <v>10</v>
      </c>
      <c r="E227" s="74" t="s">
        <v>11</v>
      </c>
      <c r="F227" s="74" t="s">
        <v>12</v>
      </c>
      <c r="G227" s="74" t="s">
        <v>13</v>
      </c>
      <c r="H227" s="74" t="s">
        <v>14</v>
      </c>
      <c r="K227" s="74" t="s">
        <v>1</v>
      </c>
      <c r="L227" s="35" t="s">
        <v>2</v>
      </c>
      <c r="M227" s="74" t="s">
        <v>9</v>
      </c>
      <c r="N227" s="74" t="s">
        <v>10</v>
      </c>
      <c r="O227" s="74" t="s">
        <v>11</v>
      </c>
      <c r="P227" s="74" t="s">
        <v>12</v>
      </c>
      <c r="Q227" s="74" t="s">
        <v>13</v>
      </c>
      <c r="R227" s="74" t="s">
        <v>14</v>
      </c>
    </row>
    <row r="228" spans="1:18">
      <c r="A228" s="74"/>
      <c r="B228" s="35" t="s">
        <v>15</v>
      </c>
      <c r="C228" s="74"/>
      <c r="D228" s="74"/>
      <c r="E228" s="74"/>
      <c r="F228" s="74"/>
      <c r="G228" s="74"/>
      <c r="H228" s="74"/>
      <c r="K228" s="74"/>
      <c r="L228" s="35" t="s">
        <v>15</v>
      </c>
      <c r="M228" s="74"/>
      <c r="N228" s="74"/>
      <c r="O228" s="74"/>
      <c r="P228" s="74"/>
      <c r="Q228" s="74"/>
      <c r="R228" s="74"/>
    </row>
    <row r="229" spans="1:18">
      <c r="A229" s="35" t="s">
        <v>26</v>
      </c>
      <c r="B229" s="35">
        <v>0</v>
      </c>
      <c r="C229" s="35">
        <v>0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K229" s="35" t="s">
        <v>26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</row>
    <row r="230" spans="1:18" ht="15">
      <c r="A230" s="35" t="s">
        <v>26</v>
      </c>
      <c r="B230" s="35">
        <v>10</v>
      </c>
      <c r="C230" s="13">
        <v>130</v>
      </c>
      <c r="D230" s="13">
        <v>145</v>
      </c>
      <c r="E230" s="13">
        <v>160</v>
      </c>
      <c r="F230" s="13">
        <v>170</v>
      </c>
      <c r="G230" s="13">
        <v>175</v>
      </c>
      <c r="H230" s="13">
        <v>180</v>
      </c>
      <c r="K230" s="35" t="s">
        <v>26</v>
      </c>
      <c r="L230" s="35">
        <v>10</v>
      </c>
      <c r="M230" s="13">
        <v>115</v>
      </c>
      <c r="N230" s="13">
        <v>119</v>
      </c>
      <c r="O230" s="13">
        <v>121</v>
      </c>
      <c r="P230" s="13">
        <v>123</v>
      </c>
      <c r="Q230" s="13">
        <v>124</v>
      </c>
      <c r="R230" s="13">
        <v>125</v>
      </c>
    </row>
    <row r="231" spans="1:18" ht="15">
      <c r="A231" s="35" t="s">
        <v>26</v>
      </c>
      <c r="B231" s="35">
        <v>20</v>
      </c>
      <c r="C231" s="13">
        <v>135</v>
      </c>
      <c r="D231" s="13">
        <v>150</v>
      </c>
      <c r="E231" s="13">
        <v>165</v>
      </c>
      <c r="F231" s="13">
        <v>175</v>
      </c>
      <c r="G231" s="13">
        <v>180</v>
      </c>
      <c r="H231" s="13">
        <v>185</v>
      </c>
      <c r="K231" s="35" t="s">
        <v>26</v>
      </c>
      <c r="L231" s="35">
        <v>20</v>
      </c>
      <c r="M231" s="13">
        <v>120</v>
      </c>
      <c r="N231" s="13">
        <v>124</v>
      </c>
      <c r="O231" s="13">
        <v>126</v>
      </c>
      <c r="P231" s="13">
        <v>128</v>
      </c>
      <c r="Q231" s="13">
        <v>129</v>
      </c>
      <c r="R231" s="13">
        <v>130</v>
      </c>
    </row>
    <row r="232" spans="1:18" ht="15">
      <c r="A232" s="35" t="s">
        <v>26</v>
      </c>
      <c r="B232" s="35">
        <v>30</v>
      </c>
      <c r="C232" s="13">
        <v>140</v>
      </c>
      <c r="D232" s="13">
        <v>155</v>
      </c>
      <c r="E232" s="13">
        <v>170</v>
      </c>
      <c r="F232" s="13">
        <v>180</v>
      </c>
      <c r="G232" s="13">
        <v>185</v>
      </c>
      <c r="H232" s="13">
        <v>190</v>
      </c>
      <c r="K232" s="35" t="s">
        <v>26</v>
      </c>
      <c r="L232" s="35">
        <v>30</v>
      </c>
      <c r="M232" s="13">
        <v>125</v>
      </c>
      <c r="N232" s="13">
        <v>129</v>
      </c>
      <c r="O232" s="13">
        <v>131</v>
      </c>
      <c r="P232" s="13">
        <v>133</v>
      </c>
      <c r="Q232" s="13">
        <v>134</v>
      </c>
      <c r="R232" s="13">
        <v>135</v>
      </c>
    </row>
    <row r="233" spans="1:18" ht="15">
      <c r="A233" s="35" t="s">
        <v>26</v>
      </c>
      <c r="B233" s="35">
        <v>40</v>
      </c>
      <c r="C233" s="13">
        <v>145</v>
      </c>
      <c r="D233" s="13">
        <v>160</v>
      </c>
      <c r="E233" s="13">
        <v>175</v>
      </c>
      <c r="F233" s="13">
        <v>185</v>
      </c>
      <c r="G233" s="13">
        <v>190</v>
      </c>
      <c r="H233" s="13">
        <v>195</v>
      </c>
      <c r="K233" s="35" t="s">
        <v>26</v>
      </c>
      <c r="L233" s="35">
        <v>40</v>
      </c>
      <c r="M233" s="13">
        <v>130</v>
      </c>
      <c r="N233" s="13">
        <v>134</v>
      </c>
      <c r="O233" s="13">
        <v>136</v>
      </c>
      <c r="P233" s="13">
        <v>138</v>
      </c>
      <c r="Q233" s="13">
        <v>139</v>
      </c>
      <c r="R233" s="13">
        <v>140</v>
      </c>
    </row>
    <row r="234" spans="1:18" ht="15">
      <c r="A234" s="35" t="s">
        <v>26</v>
      </c>
      <c r="B234" s="35">
        <v>50</v>
      </c>
      <c r="C234" s="13">
        <v>150</v>
      </c>
      <c r="D234" s="13">
        <v>165</v>
      </c>
      <c r="E234" s="13">
        <v>180</v>
      </c>
      <c r="F234" s="13">
        <v>190</v>
      </c>
      <c r="G234" s="13">
        <v>195</v>
      </c>
      <c r="H234" s="13">
        <v>200</v>
      </c>
      <c r="K234" s="35" t="s">
        <v>26</v>
      </c>
      <c r="L234" s="35">
        <v>50</v>
      </c>
      <c r="M234" s="13">
        <v>135</v>
      </c>
      <c r="N234" s="13">
        <v>139</v>
      </c>
      <c r="O234" s="13">
        <v>141</v>
      </c>
      <c r="P234" s="13">
        <v>143</v>
      </c>
      <c r="Q234" s="13">
        <v>144</v>
      </c>
      <c r="R234" s="13">
        <v>145</v>
      </c>
    </row>
    <row r="235" spans="1:18" ht="15">
      <c r="A235" s="35" t="s">
        <v>25</v>
      </c>
      <c r="B235" s="35">
        <v>60</v>
      </c>
      <c r="C235" s="13">
        <v>155</v>
      </c>
      <c r="D235" s="13">
        <v>170</v>
      </c>
      <c r="E235" s="13">
        <v>185</v>
      </c>
      <c r="F235" s="13">
        <v>195</v>
      </c>
      <c r="G235" s="13">
        <v>200</v>
      </c>
      <c r="H235" s="13">
        <v>205</v>
      </c>
      <c r="K235" s="35" t="s">
        <v>25</v>
      </c>
      <c r="L235" s="35">
        <v>60</v>
      </c>
      <c r="M235" s="13">
        <v>140</v>
      </c>
      <c r="N235" s="13">
        <v>144</v>
      </c>
      <c r="O235" s="13">
        <v>146</v>
      </c>
      <c r="P235" s="13">
        <v>148</v>
      </c>
      <c r="Q235" s="13">
        <v>149</v>
      </c>
      <c r="R235" s="13">
        <v>150</v>
      </c>
    </row>
    <row r="236" spans="1:18" ht="15">
      <c r="A236" s="35" t="s">
        <v>25</v>
      </c>
      <c r="B236" s="35">
        <v>62</v>
      </c>
      <c r="C236" s="13">
        <v>159</v>
      </c>
      <c r="D236" s="13">
        <v>174</v>
      </c>
      <c r="E236" s="13">
        <v>189</v>
      </c>
      <c r="F236" s="13">
        <v>199</v>
      </c>
      <c r="G236" s="13">
        <v>204</v>
      </c>
      <c r="H236" s="13">
        <v>209</v>
      </c>
      <c r="K236" s="35" t="s">
        <v>25</v>
      </c>
      <c r="L236" s="35">
        <v>62</v>
      </c>
      <c r="M236" s="13">
        <v>143</v>
      </c>
      <c r="N236" s="13">
        <v>147</v>
      </c>
      <c r="O236" s="13">
        <v>149</v>
      </c>
      <c r="P236" s="13">
        <v>151</v>
      </c>
      <c r="Q236" s="13">
        <v>152</v>
      </c>
      <c r="R236" s="13">
        <v>153</v>
      </c>
    </row>
    <row r="237" spans="1:18" ht="15">
      <c r="A237" s="35" t="s">
        <v>25</v>
      </c>
      <c r="B237" s="35">
        <v>64</v>
      </c>
      <c r="C237" s="13">
        <v>163</v>
      </c>
      <c r="D237" s="13">
        <v>178</v>
      </c>
      <c r="E237" s="13">
        <v>193</v>
      </c>
      <c r="F237" s="13">
        <v>203</v>
      </c>
      <c r="G237" s="13">
        <v>208</v>
      </c>
      <c r="H237" s="13">
        <v>213</v>
      </c>
      <c r="K237" s="35" t="s">
        <v>25</v>
      </c>
      <c r="L237" s="35">
        <v>64</v>
      </c>
      <c r="M237" s="13">
        <v>146</v>
      </c>
      <c r="N237" s="13">
        <v>150</v>
      </c>
      <c r="O237" s="13">
        <v>152</v>
      </c>
      <c r="P237" s="13">
        <v>154</v>
      </c>
      <c r="Q237" s="13">
        <v>155</v>
      </c>
      <c r="R237" s="13">
        <v>156</v>
      </c>
    </row>
    <row r="238" spans="1:18" ht="15">
      <c r="A238" s="35" t="s">
        <v>25</v>
      </c>
      <c r="B238" s="35">
        <v>66</v>
      </c>
      <c r="C238" s="13">
        <v>167</v>
      </c>
      <c r="D238" s="13">
        <v>182</v>
      </c>
      <c r="E238" s="13">
        <v>197</v>
      </c>
      <c r="F238" s="13">
        <v>207</v>
      </c>
      <c r="G238" s="13">
        <v>212</v>
      </c>
      <c r="H238" s="13">
        <v>217</v>
      </c>
      <c r="K238" s="35" t="s">
        <v>25</v>
      </c>
      <c r="L238" s="35">
        <v>66</v>
      </c>
      <c r="M238" s="13">
        <v>149</v>
      </c>
      <c r="N238" s="13">
        <v>153</v>
      </c>
      <c r="O238" s="13">
        <v>155</v>
      </c>
      <c r="P238" s="13">
        <v>157</v>
      </c>
      <c r="Q238" s="13">
        <v>158</v>
      </c>
      <c r="R238" s="13">
        <v>159</v>
      </c>
    </row>
    <row r="239" spans="1:18" ht="15">
      <c r="A239" s="35" t="s">
        <v>25</v>
      </c>
      <c r="B239" s="35">
        <v>68</v>
      </c>
      <c r="C239" s="13">
        <v>171</v>
      </c>
      <c r="D239" s="13">
        <v>186</v>
      </c>
      <c r="E239" s="13">
        <v>201</v>
      </c>
      <c r="F239" s="13">
        <v>211</v>
      </c>
      <c r="G239" s="13">
        <v>216</v>
      </c>
      <c r="H239" s="13">
        <v>221</v>
      </c>
      <c r="K239" s="35" t="s">
        <v>25</v>
      </c>
      <c r="L239" s="35">
        <v>68</v>
      </c>
      <c r="M239" s="13">
        <v>152</v>
      </c>
      <c r="N239" s="13">
        <v>156</v>
      </c>
      <c r="O239" s="13">
        <v>158</v>
      </c>
      <c r="P239" s="13">
        <v>160</v>
      </c>
      <c r="Q239" s="13">
        <v>161</v>
      </c>
      <c r="R239" s="13">
        <v>162</v>
      </c>
    </row>
    <row r="240" spans="1:18" ht="15">
      <c r="A240" s="35" t="s">
        <v>25</v>
      </c>
      <c r="B240" s="35">
        <v>70</v>
      </c>
      <c r="C240" s="13">
        <v>175</v>
      </c>
      <c r="D240" s="13">
        <v>190</v>
      </c>
      <c r="E240" s="13">
        <v>205</v>
      </c>
      <c r="F240" s="13">
        <v>215</v>
      </c>
      <c r="G240" s="13">
        <v>220</v>
      </c>
      <c r="H240" s="13">
        <v>225</v>
      </c>
      <c r="K240" s="35" t="s">
        <v>25</v>
      </c>
      <c r="L240" s="35">
        <v>70</v>
      </c>
      <c r="M240" s="13">
        <v>155</v>
      </c>
      <c r="N240" s="13">
        <v>159</v>
      </c>
      <c r="O240" s="13">
        <v>161</v>
      </c>
      <c r="P240" s="13">
        <v>163</v>
      </c>
      <c r="Q240" s="13">
        <v>164</v>
      </c>
      <c r="R240" s="13">
        <v>165</v>
      </c>
    </row>
    <row r="241" spans="1:19" ht="15">
      <c r="A241" s="35" t="s">
        <v>25</v>
      </c>
      <c r="B241" s="35">
        <v>72</v>
      </c>
      <c r="C241" s="13">
        <v>179</v>
      </c>
      <c r="D241" s="13">
        <v>194</v>
      </c>
      <c r="E241" s="13">
        <v>209</v>
      </c>
      <c r="F241" s="13">
        <v>219</v>
      </c>
      <c r="G241" s="13">
        <v>224</v>
      </c>
      <c r="H241" s="13">
        <v>229</v>
      </c>
      <c r="K241" s="35" t="s">
        <v>25</v>
      </c>
      <c r="L241" s="35">
        <v>72</v>
      </c>
      <c r="M241" s="13">
        <v>158</v>
      </c>
      <c r="N241" s="13">
        <v>162</v>
      </c>
      <c r="O241" s="13">
        <v>164</v>
      </c>
      <c r="P241" s="13">
        <v>166</v>
      </c>
      <c r="Q241" s="13">
        <v>167</v>
      </c>
      <c r="R241" s="13">
        <v>168</v>
      </c>
    </row>
    <row r="242" spans="1:19" ht="15">
      <c r="A242" s="35" t="s">
        <v>25</v>
      </c>
      <c r="B242" s="35">
        <v>74</v>
      </c>
      <c r="C242" s="13">
        <v>183</v>
      </c>
      <c r="D242" s="13">
        <v>198</v>
      </c>
      <c r="E242" s="13">
        <v>213</v>
      </c>
      <c r="F242" s="13">
        <v>223</v>
      </c>
      <c r="G242" s="13">
        <v>228</v>
      </c>
      <c r="H242" s="13">
        <v>233</v>
      </c>
      <c r="K242" s="35" t="s">
        <v>25</v>
      </c>
      <c r="L242" s="35">
        <v>74</v>
      </c>
      <c r="M242" s="13">
        <v>161</v>
      </c>
      <c r="N242" s="13">
        <v>165</v>
      </c>
      <c r="O242" s="13">
        <v>167</v>
      </c>
      <c r="P242" s="13">
        <v>169</v>
      </c>
      <c r="Q242" s="13">
        <v>170</v>
      </c>
      <c r="R242" s="13">
        <v>171</v>
      </c>
    </row>
    <row r="243" spans="1:19" ht="15">
      <c r="A243" s="35" t="s">
        <v>25</v>
      </c>
      <c r="B243" s="35">
        <v>76</v>
      </c>
      <c r="C243" s="13">
        <v>187</v>
      </c>
      <c r="D243" s="13">
        <v>202</v>
      </c>
      <c r="E243" s="13">
        <v>217</v>
      </c>
      <c r="F243" s="13">
        <v>227</v>
      </c>
      <c r="G243" s="13">
        <v>232</v>
      </c>
      <c r="H243" s="13">
        <v>237</v>
      </c>
      <c r="K243" s="35" t="s">
        <v>25</v>
      </c>
      <c r="L243" s="35">
        <v>76</v>
      </c>
      <c r="M243" s="13">
        <v>164</v>
      </c>
      <c r="N243" s="13">
        <v>168</v>
      </c>
      <c r="O243" s="13">
        <v>170</v>
      </c>
      <c r="P243" s="13">
        <v>172</v>
      </c>
      <c r="Q243" s="13">
        <v>173</v>
      </c>
      <c r="R243" s="13">
        <v>174</v>
      </c>
    </row>
    <row r="244" spans="1:19" ht="15">
      <c r="A244" s="35" t="s">
        <v>25</v>
      </c>
      <c r="B244" s="35">
        <v>78</v>
      </c>
      <c r="C244" s="13">
        <v>191</v>
      </c>
      <c r="D244" s="13">
        <v>206</v>
      </c>
      <c r="E244" s="13">
        <v>221</v>
      </c>
      <c r="F244" s="13">
        <v>231</v>
      </c>
      <c r="G244" s="13">
        <v>236</v>
      </c>
      <c r="H244" s="13">
        <v>241</v>
      </c>
      <c r="K244" s="35" t="s">
        <v>25</v>
      </c>
      <c r="L244" s="35">
        <v>78</v>
      </c>
      <c r="M244" s="13">
        <v>167</v>
      </c>
      <c r="N244" s="13">
        <v>171</v>
      </c>
      <c r="O244" s="13">
        <v>173</v>
      </c>
      <c r="P244" s="13">
        <v>175</v>
      </c>
      <c r="Q244" s="13">
        <v>176</v>
      </c>
      <c r="R244" s="13">
        <v>177</v>
      </c>
    </row>
    <row r="245" spans="1:19" ht="15">
      <c r="A245" s="35" t="s">
        <v>24</v>
      </c>
      <c r="B245" s="35">
        <v>80</v>
      </c>
      <c r="C245" s="13">
        <v>195</v>
      </c>
      <c r="D245" s="13">
        <v>210</v>
      </c>
      <c r="E245" s="13">
        <v>225</v>
      </c>
      <c r="F245" s="13">
        <v>235</v>
      </c>
      <c r="G245" s="13">
        <v>240</v>
      </c>
      <c r="H245" s="13">
        <v>245</v>
      </c>
      <c r="K245" s="35" t="s">
        <v>24</v>
      </c>
      <c r="L245" s="35">
        <v>80</v>
      </c>
      <c r="M245" s="13">
        <v>170</v>
      </c>
      <c r="N245" s="13">
        <v>174</v>
      </c>
      <c r="O245" s="13">
        <v>176</v>
      </c>
      <c r="P245" s="13">
        <v>178</v>
      </c>
      <c r="Q245" s="13">
        <v>179</v>
      </c>
      <c r="R245" s="13">
        <v>180</v>
      </c>
    </row>
    <row r="246" spans="1:19" ht="15">
      <c r="A246" s="35" t="s">
        <v>24</v>
      </c>
      <c r="B246" s="35">
        <v>85</v>
      </c>
      <c r="C246" s="13">
        <v>203</v>
      </c>
      <c r="D246" s="13">
        <v>218</v>
      </c>
      <c r="E246" s="13">
        <v>233</v>
      </c>
      <c r="F246" s="13">
        <v>243</v>
      </c>
      <c r="G246" s="13">
        <v>248</v>
      </c>
      <c r="H246" s="13">
        <v>253</v>
      </c>
      <c r="K246" s="35" t="s">
        <v>24</v>
      </c>
      <c r="L246" s="35">
        <v>85</v>
      </c>
      <c r="M246" s="13">
        <v>177</v>
      </c>
      <c r="N246" s="13">
        <v>181</v>
      </c>
      <c r="O246" s="13">
        <v>183</v>
      </c>
      <c r="P246" s="13">
        <v>185</v>
      </c>
      <c r="Q246" s="13">
        <v>186</v>
      </c>
      <c r="R246" s="13">
        <v>187</v>
      </c>
    </row>
    <row r="247" spans="1:19" ht="15">
      <c r="A247" s="35" t="s">
        <v>23</v>
      </c>
      <c r="B247" s="35">
        <v>90</v>
      </c>
      <c r="C247" s="13">
        <v>211</v>
      </c>
      <c r="D247" s="13">
        <v>226</v>
      </c>
      <c r="E247" s="13">
        <v>240</v>
      </c>
      <c r="F247" s="13">
        <v>250</v>
      </c>
      <c r="G247" s="13">
        <v>255</v>
      </c>
      <c r="H247" s="13">
        <v>260</v>
      </c>
      <c r="K247" s="35" t="s">
        <v>23</v>
      </c>
      <c r="L247" s="35">
        <v>90</v>
      </c>
      <c r="M247" s="13">
        <v>184</v>
      </c>
      <c r="N247" s="13">
        <v>188</v>
      </c>
      <c r="O247" s="13">
        <v>190</v>
      </c>
      <c r="P247" s="13">
        <v>192</v>
      </c>
      <c r="Q247" s="13">
        <v>193</v>
      </c>
      <c r="R247" s="13">
        <v>194</v>
      </c>
    </row>
    <row r="248" spans="1:19" ht="15">
      <c r="A248" s="35" t="s">
        <v>23</v>
      </c>
      <c r="B248" s="35">
        <v>95</v>
      </c>
      <c r="C248" s="13">
        <v>218</v>
      </c>
      <c r="D248" s="13">
        <v>233</v>
      </c>
      <c r="E248" s="13">
        <v>245</v>
      </c>
      <c r="F248" s="13">
        <v>255</v>
      </c>
      <c r="G248" s="13">
        <v>260</v>
      </c>
      <c r="H248" s="13">
        <v>265</v>
      </c>
      <c r="K248" s="35" t="s">
        <v>23</v>
      </c>
      <c r="L248" s="35">
        <v>95</v>
      </c>
      <c r="M248" s="13">
        <v>190</v>
      </c>
      <c r="N248" s="13">
        <v>194</v>
      </c>
      <c r="O248" s="13">
        <v>196</v>
      </c>
      <c r="P248" s="13">
        <v>198</v>
      </c>
      <c r="Q248" s="13">
        <v>199</v>
      </c>
      <c r="R248" s="13">
        <v>200</v>
      </c>
    </row>
    <row r="249" spans="1:19" ht="15">
      <c r="A249" s="35" t="s">
        <v>23</v>
      </c>
      <c r="B249" s="35">
        <v>100</v>
      </c>
      <c r="C249" s="13">
        <v>225</v>
      </c>
      <c r="D249" s="13">
        <v>240</v>
      </c>
      <c r="E249" s="13">
        <v>250</v>
      </c>
      <c r="F249" s="13">
        <v>260</v>
      </c>
      <c r="G249" s="13">
        <v>265</v>
      </c>
      <c r="H249" s="13">
        <v>270</v>
      </c>
      <c r="K249" s="35" t="s">
        <v>23</v>
      </c>
      <c r="L249" s="35">
        <v>100</v>
      </c>
      <c r="M249" s="13">
        <v>196</v>
      </c>
      <c r="N249" s="13">
        <v>200</v>
      </c>
      <c r="O249" s="13">
        <v>202</v>
      </c>
      <c r="P249" s="13">
        <v>204</v>
      </c>
      <c r="Q249" s="13">
        <v>205</v>
      </c>
      <c r="R249" s="13">
        <v>206</v>
      </c>
    </row>
    <row r="250" spans="1:19" ht="15">
      <c r="A250" s="35" t="s">
        <v>23</v>
      </c>
      <c r="B250" s="35">
        <v>100</v>
      </c>
      <c r="C250" s="13">
        <v>400</v>
      </c>
      <c r="D250" s="13">
        <v>400</v>
      </c>
      <c r="E250" s="13">
        <v>400</v>
      </c>
      <c r="F250" s="13">
        <v>400</v>
      </c>
      <c r="G250" s="13">
        <v>400</v>
      </c>
      <c r="H250" s="13">
        <v>400</v>
      </c>
      <c r="K250" s="35" t="s">
        <v>23</v>
      </c>
      <c r="L250" s="35">
        <v>100</v>
      </c>
      <c r="M250" s="13">
        <v>400</v>
      </c>
      <c r="N250" s="13">
        <v>400</v>
      </c>
      <c r="O250" s="13">
        <v>400</v>
      </c>
      <c r="P250" s="13">
        <v>400</v>
      </c>
      <c r="Q250" s="13">
        <v>400</v>
      </c>
      <c r="R250" s="13">
        <v>400</v>
      </c>
    </row>
    <row r="253" spans="1:19" ht="18.75">
      <c r="A253" s="76" t="s">
        <v>36</v>
      </c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</row>
    <row r="254" spans="1:19">
      <c r="A254" s="74" t="s">
        <v>1</v>
      </c>
      <c r="B254" s="19" t="s">
        <v>2</v>
      </c>
      <c r="C254" s="74" t="s">
        <v>5</v>
      </c>
      <c r="D254" s="74" t="s">
        <v>6</v>
      </c>
      <c r="E254" s="74" t="s">
        <v>7</v>
      </c>
      <c r="F254" s="74" t="s">
        <v>8</v>
      </c>
      <c r="H254" s="74" t="s">
        <v>1</v>
      </c>
      <c r="I254" s="35" t="s">
        <v>2</v>
      </c>
      <c r="J254" s="74" t="s">
        <v>9</v>
      </c>
      <c r="K254" s="74" t="s">
        <v>1</v>
      </c>
      <c r="L254" s="35" t="s">
        <v>2</v>
      </c>
      <c r="M254" s="74" t="s">
        <v>10</v>
      </c>
      <c r="N254" s="74" t="s">
        <v>1</v>
      </c>
      <c r="O254" s="35" t="s">
        <v>2</v>
      </c>
      <c r="P254" s="74" t="s">
        <v>11</v>
      </c>
      <c r="Q254" s="74" t="s">
        <v>12</v>
      </c>
      <c r="R254" s="74" t="s">
        <v>13</v>
      </c>
      <c r="S254" s="74" t="s">
        <v>14</v>
      </c>
    </row>
    <row r="255" spans="1:19">
      <c r="A255" s="74"/>
      <c r="B255" s="19" t="s">
        <v>15</v>
      </c>
      <c r="C255" s="74"/>
      <c r="D255" s="74"/>
      <c r="E255" s="74"/>
      <c r="F255" s="74"/>
      <c r="H255" s="74"/>
      <c r="I255" s="35" t="s">
        <v>15</v>
      </c>
      <c r="J255" s="74"/>
      <c r="K255" s="74"/>
      <c r="L255" s="35" t="s">
        <v>15</v>
      </c>
      <c r="M255" s="74"/>
      <c r="N255" s="74"/>
      <c r="O255" s="35" t="s">
        <v>15</v>
      </c>
      <c r="P255" s="74"/>
      <c r="Q255" s="74"/>
      <c r="R255" s="74"/>
      <c r="S255" s="74"/>
    </row>
    <row r="256" spans="1:19" ht="15">
      <c r="A256" s="19" t="s">
        <v>26</v>
      </c>
      <c r="B256" s="19">
        <v>0</v>
      </c>
      <c r="C256" s="19">
        <v>0</v>
      </c>
      <c r="D256" s="19">
        <v>0</v>
      </c>
      <c r="E256" s="19">
        <v>0</v>
      </c>
      <c r="F256" s="19">
        <v>0</v>
      </c>
      <c r="H256" s="35" t="s">
        <v>26</v>
      </c>
      <c r="I256" s="35">
        <v>0</v>
      </c>
      <c r="J256" s="13">
        <v>0</v>
      </c>
      <c r="K256" s="35" t="s">
        <v>26</v>
      </c>
      <c r="L256" s="35">
        <v>0</v>
      </c>
      <c r="M256" s="26">
        <v>0</v>
      </c>
      <c r="N256" s="35" t="s">
        <v>26</v>
      </c>
      <c r="O256" s="35">
        <v>0</v>
      </c>
      <c r="P256" s="13">
        <v>0</v>
      </c>
      <c r="Q256" s="13">
        <v>0</v>
      </c>
      <c r="R256" s="13">
        <v>0</v>
      </c>
      <c r="S256" s="13">
        <v>0</v>
      </c>
    </row>
    <row r="257" spans="1:19" ht="15">
      <c r="A257" s="19" t="s">
        <v>26</v>
      </c>
      <c r="B257" s="19">
        <v>10</v>
      </c>
      <c r="C257" s="13">
        <v>6</v>
      </c>
      <c r="D257" s="13">
        <v>7</v>
      </c>
      <c r="E257" s="13">
        <v>8</v>
      </c>
      <c r="F257" s="13">
        <v>9</v>
      </c>
      <c r="H257" s="35" t="s">
        <v>26</v>
      </c>
      <c r="I257" s="35">
        <v>30</v>
      </c>
      <c r="J257" s="13">
        <v>1</v>
      </c>
      <c r="K257" s="35" t="s">
        <v>26</v>
      </c>
      <c r="L257" s="35">
        <v>20</v>
      </c>
      <c r="M257" s="13">
        <v>1</v>
      </c>
      <c r="N257" s="35" t="s">
        <v>26</v>
      </c>
      <c r="O257" s="35">
        <v>10</v>
      </c>
      <c r="P257" s="13">
        <v>1</v>
      </c>
      <c r="Q257" s="13">
        <v>2</v>
      </c>
      <c r="R257" s="13">
        <v>3</v>
      </c>
      <c r="S257" s="13">
        <v>4</v>
      </c>
    </row>
    <row r="258" spans="1:19" ht="15">
      <c r="A258" s="19" t="s">
        <v>26</v>
      </c>
      <c r="B258" s="19">
        <v>20</v>
      </c>
      <c r="C258" s="13">
        <v>8</v>
      </c>
      <c r="D258" s="13">
        <v>9</v>
      </c>
      <c r="E258" s="13">
        <v>10</v>
      </c>
      <c r="F258" s="13">
        <v>11</v>
      </c>
      <c r="H258" s="35" t="s">
        <v>26</v>
      </c>
      <c r="I258" s="35">
        <v>40</v>
      </c>
      <c r="J258" s="13">
        <v>2</v>
      </c>
      <c r="K258" s="35" t="s">
        <v>26</v>
      </c>
      <c r="L258" s="35">
        <v>30</v>
      </c>
      <c r="M258" s="13">
        <v>2</v>
      </c>
      <c r="N258" s="35" t="s">
        <v>26</v>
      </c>
      <c r="O258" s="35">
        <v>20</v>
      </c>
      <c r="P258" s="13">
        <v>2</v>
      </c>
      <c r="Q258" s="13">
        <v>3</v>
      </c>
      <c r="R258" s="13">
        <v>4</v>
      </c>
      <c r="S258" s="13">
        <v>5</v>
      </c>
    </row>
    <row r="259" spans="1:19" ht="15">
      <c r="A259" s="19" t="s">
        <v>26</v>
      </c>
      <c r="B259" s="19">
        <v>30</v>
      </c>
      <c r="C259" s="13">
        <v>10</v>
      </c>
      <c r="D259" s="13">
        <v>11</v>
      </c>
      <c r="E259" s="13">
        <v>12</v>
      </c>
      <c r="F259" s="13">
        <v>13</v>
      </c>
      <c r="H259" s="35" t="s">
        <v>26</v>
      </c>
      <c r="I259" s="35">
        <v>50</v>
      </c>
      <c r="J259" s="13">
        <v>3</v>
      </c>
      <c r="K259" s="35" t="s">
        <v>26</v>
      </c>
      <c r="L259" s="35">
        <v>40</v>
      </c>
      <c r="M259" s="13">
        <v>3</v>
      </c>
      <c r="N259" s="35" t="s">
        <v>26</v>
      </c>
      <c r="O259" s="35">
        <v>30</v>
      </c>
      <c r="P259" s="13">
        <v>3</v>
      </c>
      <c r="Q259" s="13">
        <v>4</v>
      </c>
      <c r="R259" s="13">
        <v>5</v>
      </c>
      <c r="S259" s="13">
        <v>6</v>
      </c>
    </row>
    <row r="260" spans="1:19" ht="15">
      <c r="A260" s="19" t="s">
        <v>26</v>
      </c>
      <c r="B260" s="19">
        <v>40</v>
      </c>
      <c r="C260" s="13">
        <v>12</v>
      </c>
      <c r="D260" s="13">
        <v>13</v>
      </c>
      <c r="E260" s="13">
        <v>14</v>
      </c>
      <c r="F260" s="13">
        <v>15</v>
      </c>
      <c r="H260" s="35" t="s">
        <v>25</v>
      </c>
      <c r="I260" s="35">
        <v>60</v>
      </c>
      <c r="J260" s="13">
        <v>4</v>
      </c>
      <c r="K260" s="35" t="s">
        <v>26</v>
      </c>
      <c r="L260" s="35">
        <v>50</v>
      </c>
      <c r="M260" s="13">
        <v>4</v>
      </c>
      <c r="N260" s="35" t="s">
        <v>26</v>
      </c>
      <c r="O260" s="35">
        <v>40</v>
      </c>
      <c r="P260" s="13">
        <v>4</v>
      </c>
      <c r="Q260" s="13">
        <v>5</v>
      </c>
      <c r="R260" s="13">
        <v>6</v>
      </c>
      <c r="S260" s="13">
        <v>7</v>
      </c>
    </row>
    <row r="261" spans="1:19" ht="15">
      <c r="A261" s="19" t="s">
        <v>26</v>
      </c>
      <c r="B261" s="19">
        <v>50</v>
      </c>
      <c r="C261" s="13">
        <v>14</v>
      </c>
      <c r="D261" s="13">
        <v>15</v>
      </c>
      <c r="E261" s="13">
        <v>16</v>
      </c>
      <c r="F261" s="13">
        <v>17</v>
      </c>
      <c r="H261" s="35" t="s">
        <v>25</v>
      </c>
      <c r="I261" s="35">
        <v>64</v>
      </c>
      <c r="J261" s="13">
        <v>5</v>
      </c>
      <c r="K261" s="35" t="s">
        <v>25</v>
      </c>
      <c r="L261" s="35">
        <v>60</v>
      </c>
      <c r="M261" s="13">
        <v>5</v>
      </c>
      <c r="N261" s="35" t="s">
        <v>26</v>
      </c>
      <c r="O261" s="35">
        <v>50</v>
      </c>
      <c r="P261" s="13">
        <v>5</v>
      </c>
      <c r="Q261" s="13">
        <v>6</v>
      </c>
      <c r="R261" s="13">
        <v>7</v>
      </c>
      <c r="S261" s="13">
        <v>8</v>
      </c>
    </row>
    <row r="262" spans="1:19" ht="15">
      <c r="A262" s="19" t="s">
        <v>25</v>
      </c>
      <c r="B262" s="19">
        <v>60</v>
      </c>
      <c r="C262" s="13">
        <v>16</v>
      </c>
      <c r="D262" s="13">
        <v>17</v>
      </c>
      <c r="E262" s="13">
        <v>18</v>
      </c>
      <c r="F262" s="13">
        <v>19</v>
      </c>
      <c r="H262" s="35" t="s">
        <v>25</v>
      </c>
      <c r="I262" s="35">
        <v>68</v>
      </c>
      <c r="J262" s="13">
        <v>6</v>
      </c>
      <c r="K262" s="35" t="s">
        <v>25</v>
      </c>
      <c r="L262" s="35">
        <v>64</v>
      </c>
      <c r="M262" s="13">
        <v>6</v>
      </c>
      <c r="N262" s="35" t="s">
        <v>25</v>
      </c>
      <c r="O262" s="35">
        <v>60</v>
      </c>
      <c r="P262" s="13">
        <v>6</v>
      </c>
      <c r="Q262" s="13">
        <v>7</v>
      </c>
      <c r="R262" s="13">
        <v>8</v>
      </c>
      <c r="S262" s="13">
        <v>9</v>
      </c>
    </row>
    <row r="263" spans="1:19" ht="15">
      <c r="A263" s="19" t="s">
        <v>25</v>
      </c>
      <c r="B263" s="19">
        <v>62</v>
      </c>
      <c r="C263" s="13">
        <v>18</v>
      </c>
      <c r="D263" s="13">
        <v>19</v>
      </c>
      <c r="E263" s="13">
        <v>20</v>
      </c>
      <c r="F263" s="13">
        <v>21</v>
      </c>
      <c r="H263" s="35" t="s">
        <v>25</v>
      </c>
      <c r="I263" s="35">
        <v>72</v>
      </c>
      <c r="J263" s="13">
        <v>7</v>
      </c>
      <c r="K263" s="35" t="s">
        <v>25</v>
      </c>
      <c r="L263" s="35">
        <v>68</v>
      </c>
      <c r="M263" s="13">
        <v>7</v>
      </c>
      <c r="N263" s="35" t="s">
        <v>25</v>
      </c>
      <c r="O263" s="35">
        <v>64</v>
      </c>
      <c r="P263" s="13">
        <v>7</v>
      </c>
      <c r="Q263" s="13">
        <v>8</v>
      </c>
      <c r="R263" s="13">
        <v>9</v>
      </c>
      <c r="S263" s="13">
        <v>10</v>
      </c>
    </row>
    <row r="264" spans="1:19" ht="15">
      <c r="A264" s="19" t="s">
        <v>25</v>
      </c>
      <c r="B264" s="19">
        <v>64</v>
      </c>
      <c r="C264" s="13">
        <v>20</v>
      </c>
      <c r="D264" s="13">
        <v>21</v>
      </c>
      <c r="E264" s="13">
        <v>22</v>
      </c>
      <c r="F264" s="13">
        <v>23</v>
      </c>
      <c r="H264" s="35" t="s">
        <v>25</v>
      </c>
      <c r="I264" s="35">
        <v>76</v>
      </c>
      <c r="J264" s="13">
        <v>8</v>
      </c>
      <c r="K264" s="35" t="s">
        <v>25</v>
      </c>
      <c r="L264" s="35">
        <v>72</v>
      </c>
      <c r="M264" s="13">
        <v>8</v>
      </c>
      <c r="N264" s="35" t="s">
        <v>25</v>
      </c>
      <c r="O264" s="35">
        <v>68</v>
      </c>
      <c r="P264" s="13">
        <v>8</v>
      </c>
      <c r="Q264" s="13">
        <v>9</v>
      </c>
      <c r="R264" s="13">
        <v>10</v>
      </c>
      <c r="S264" s="13">
        <v>11</v>
      </c>
    </row>
    <row r="265" spans="1:19" ht="15">
      <c r="A265" s="19" t="s">
        <v>25</v>
      </c>
      <c r="B265" s="19">
        <v>66</v>
      </c>
      <c r="C265" s="13">
        <v>22</v>
      </c>
      <c r="D265" s="13">
        <v>23</v>
      </c>
      <c r="E265" s="13">
        <v>24</v>
      </c>
      <c r="F265" s="13">
        <v>25</v>
      </c>
      <c r="H265" s="35" t="s">
        <v>24</v>
      </c>
      <c r="I265" s="35">
        <v>80</v>
      </c>
      <c r="J265" s="13">
        <v>9</v>
      </c>
      <c r="K265" s="35" t="s">
        <v>25</v>
      </c>
      <c r="L265" s="35">
        <v>76</v>
      </c>
      <c r="M265" s="13">
        <v>9</v>
      </c>
      <c r="N265" s="35" t="s">
        <v>25</v>
      </c>
      <c r="O265" s="35">
        <v>72</v>
      </c>
      <c r="P265" s="13">
        <v>9</v>
      </c>
      <c r="Q265" s="13">
        <v>10</v>
      </c>
      <c r="R265" s="13">
        <v>11</v>
      </c>
      <c r="S265" s="13">
        <v>12</v>
      </c>
    </row>
    <row r="266" spans="1:19" ht="15">
      <c r="A266" s="19" t="s">
        <v>25</v>
      </c>
      <c r="B266" s="19">
        <v>68</v>
      </c>
      <c r="C266" s="13">
        <v>24</v>
      </c>
      <c r="D266" s="13">
        <v>25</v>
      </c>
      <c r="E266" s="13">
        <v>26</v>
      </c>
      <c r="F266" s="13">
        <v>27</v>
      </c>
      <c r="H266" s="35" t="s">
        <v>24</v>
      </c>
      <c r="I266" s="35">
        <v>85</v>
      </c>
      <c r="J266" s="13">
        <v>10</v>
      </c>
      <c r="K266" s="35" t="s">
        <v>24</v>
      </c>
      <c r="L266" s="35">
        <v>80</v>
      </c>
      <c r="M266" s="13">
        <v>10</v>
      </c>
      <c r="N266" s="35" t="s">
        <v>25</v>
      </c>
      <c r="O266" s="35">
        <v>76</v>
      </c>
      <c r="P266" s="13">
        <v>10</v>
      </c>
      <c r="Q266" s="13">
        <v>11</v>
      </c>
      <c r="R266" s="13">
        <v>12</v>
      </c>
      <c r="S266" s="13">
        <v>13</v>
      </c>
    </row>
    <row r="267" spans="1:19" ht="15">
      <c r="A267" s="19" t="s">
        <v>25</v>
      </c>
      <c r="B267" s="19">
        <v>70</v>
      </c>
      <c r="C267" s="13">
        <v>26</v>
      </c>
      <c r="D267" s="13">
        <v>27</v>
      </c>
      <c r="E267" s="13">
        <v>28</v>
      </c>
      <c r="F267" s="13">
        <v>29</v>
      </c>
      <c r="H267" s="35" t="s">
        <v>23</v>
      </c>
      <c r="I267" s="35">
        <v>90</v>
      </c>
      <c r="J267" s="13">
        <v>11</v>
      </c>
      <c r="K267" s="35" t="s">
        <v>24</v>
      </c>
      <c r="L267" s="35">
        <v>85</v>
      </c>
      <c r="M267" s="13">
        <v>11</v>
      </c>
      <c r="N267" s="35" t="s">
        <v>24</v>
      </c>
      <c r="O267" s="35">
        <v>80</v>
      </c>
      <c r="P267" s="13">
        <v>11</v>
      </c>
      <c r="Q267" s="13">
        <v>12</v>
      </c>
      <c r="R267" s="13">
        <v>13</v>
      </c>
      <c r="S267" s="13">
        <v>14</v>
      </c>
    </row>
    <row r="268" spans="1:19" ht="15">
      <c r="A268" s="19" t="s">
        <v>25</v>
      </c>
      <c r="B268" s="19">
        <v>72</v>
      </c>
      <c r="C268" s="13">
        <v>28</v>
      </c>
      <c r="D268" s="13">
        <v>29</v>
      </c>
      <c r="E268" s="13">
        <v>30</v>
      </c>
      <c r="F268" s="13">
        <v>31</v>
      </c>
      <c r="H268" s="35" t="s">
        <v>23</v>
      </c>
      <c r="I268" s="35">
        <v>95</v>
      </c>
      <c r="J268" s="13">
        <v>12</v>
      </c>
      <c r="K268" s="35" t="s">
        <v>23</v>
      </c>
      <c r="L268" s="35">
        <v>90</v>
      </c>
      <c r="M268" s="13">
        <v>12</v>
      </c>
      <c r="N268" s="35" t="s">
        <v>24</v>
      </c>
      <c r="O268" s="35">
        <v>85</v>
      </c>
      <c r="P268" s="13">
        <v>12</v>
      </c>
      <c r="Q268" s="13">
        <v>13</v>
      </c>
      <c r="R268" s="13">
        <v>14</v>
      </c>
      <c r="S268" s="13">
        <v>15</v>
      </c>
    </row>
    <row r="269" spans="1:19" ht="15">
      <c r="A269" s="19" t="s">
        <v>25</v>
      </c>
      <c r="B269" s="19">
        <v>74</v>
      </c>
      <c r="C269" s="13">
        <v>30</v>
      </c>
      <c r="D269" s="13">
        <v>31</v>
      </c>
      <c r="E269" s="13">
        <v>32</v>
      </c>
      <c r="F269" s="13">
        <v>33</v>
      </c>
      <c r="H269" s="35" t="s">
        <v>23</v>
      </c>
      <c r="I269" s="35">
        <v>100</v>
      </c>
      <c r="J269" s="13">
        <v>13</v>
      </c>
      <c r="K269" s="35" t="s">
        <v>23</v>
      </c>
      <c r="L269" s="35">
        <v>95</v>
      </c>
      <c r="M269" s="13">
        <v>13</v>
      </c>
      <c r="N269" s="35" t="s">
        <v>23</v>
      </c>
      <c r="O269" s="35">
        <v>90</v>
      </c>
      <c r="P269" s="13">
        <v>13</v>
      </c>
      <c r="Q269" s="13">
        <v>14</v>
      </c>
      <c r="R269" s="13">
        <v>15</v>
      </c>
      <c r="S269" s="13">
        <v>16</v>
      </c>
    </row>
    <row r="270" spans="1:19" ht="15">
      <c r="A270" s="19" t="s">
        <v>25</v>
      </c>
      <c r="B270" s="19">
        <v>76</v>
      </c>
      <c r="C270" s="13">
        <v>32</v>
      </c>
      <c r="D270" s="13">
        <v>33</v>
      </c>
      <c r="E270" s="13">
        <v>34</v>
      </c>
      <c r="F270" s="13">
        <v>35</v>
      </c>
      <c r="H270" s="35" t="s">
        <v>23</v>
      </c>
      <c r="I270" s="35">
        <v>101</v>
      </c>
      <c r="J270" s="13">
        <v>14</v>
      </c>
      <c r="K270" s="35" t="s">
        <v>23</v>
      </c>
      <c r="L270" s="35">
        <v>100</v>
      </c>
      <c r="M270" s="13">
        <v>14</v>
      </c>
      <c r="N270" s="35" t="s">
        <v>23</v>
      </c>
      <c r="O270" s="35">
        <v>95</v>
      </c>
      <c r="P270" s="13">
        <v>14</v>
      </c>
      <c r="Q270" s="13">
        <v>15</v>
      </c>
      <c r="R270" s="13">
        <v>16</v>
      </c>
      <c r="S270" s="13">
        <v>17</v>
      </c>
    </row>
    <row r="271" spans="1:19" ht="15">
      <c r="A271" s="19" t="s">
        <v>25</v>
      </c>
      <c r="B271" s="19">
        <v>78</v>
      </c>
      <c r="C271" s="13">
        <v>34</v>
      </c>
      <c r="D271" s="13">
        <v>35</v>
      </c>
      <c r="E271" s="13">
        <v>36</v>
      </c>
      <c r="F271" s="13">
        <v>37</v>
      </c>
      <c r="H271" s="35" t="s">
        <v>23</v>
      </c>
      <c r="I271" s="35">
        <v>102</v>
      </c>
      <c r="J271" s="13">
        <v>15</v>
      </c>
      <c r="K271" s="35" t="s">
        <v>23</v>
      </c>
      <c r="L271" s="35">
        <v>101</v>
      </c>
      <c r="M271" s="13">
        <v>15</v>
      </c>
      <c r="N271" s="35" t="s">
        <v>23</v>
      </c>
      <c r="O271" s="35">
        <v>100</v>
      </c>
      <c r="P271" s="13">
        <v>15</v>
      </c>
      <c r="Q271" s="13">
        <v>16</v>
      </c>
      <c r="R271" s="13">
        <v>17</v>
      </c>
      <c r="S271" s="13">
        <v>18</v>
      </c>
    </row>
    <row r="272" spans="1:19" ht="15">
      <c r="A272" s="19" t="s">
        <v>24</v>
      </c>
      <c r="B272" s="19">
        <v>80</v>
      </c>
      <c r="C272" s="13">
        <v>36</v>
      </c>
      <c r="D272" s="13">
        <v>37</v>
      </c>
      <c r="E272" s="13">
        <v>38</v>
      </c>
      <c r="F272" s="13">
        <v>39</v>
      </c>
      <c r="H272" s="35" t="s">
        <v>23</v>
      </c>
      <c r="I272" s="35">
        <v>103</v>
      </c>
      <c r="J272" s="13">
        <v>16</v>
      </c>
      <c r="K272" s="35" t="s">
        <v>23</v>
      </c>
      <c r="L272" s="35">
        <v>102</v>
      </c>
      <c r="M272" s="13">
        <v>16</v>
      </c>
      <c r="N272" s="35" t="s">
        <v>23</v>
      </c>
      <c r="O272" s="35">
        <v>101</v>
      </c>
      <c r="P272" s="13">
        <v>16</v>
      </c>
      <c r="Q272" s="13">
        <v>17</v>
      </c>
      <c r="R272" s="13">
        <v>18</v>
      </c>
      <c r="S272" s="13">
        <v>19</v>
      </c>
    </row>
    <row r="273" spans="1:19" ht="15">
      <c r="A273" s="19" t="s">
        <v>24</v>
      </c>
      <c r="B273" s="19">
        <v>85</v>
      </c>
      <c r="C273" s="13">
        <v>39</v>
      </c>
      <c r="D273" s="13">
        <v>40</v>
      </c>
      <c r="E273" s="13">
        <v>41</v>
      </c>
      <c r="F273" s="13">
        <v>42</v>
      </c>
      <c r="H273" s="35" t="s">
        <v>23</v>
      </c>
      <c r="I273" s="35">
        <v>104</v>
      </c>
      <c r="J273" s="13">
        <v>17</v>
      </c>
      <c r="K273" s="35" t="s">
        <v>23</v>
      </c>
      <c r="L273" s="35">
        <v>103</v>
      </c>
      <c r="M273" s="13">
        <v>17</v>
      </c>
      <c r="N273" s="35" t="s">
        <v>23</v>
      </c>
      <c r="O273" s="35">
        <v>102</v>
      </c>
      <c r="P273" s="13">
        <v>17</v>
      </c>
      <c r="Q273" s="13">
        <v>18</v>
      </c>
      <c r="R273" s="13">
        <v>19</v>
      </c>
      <c r="S273" s="13">
        <v>20</v>
      </c>
    </row>
    <row r="274" spans="1:19" ht="15">
      <c r="A274" s="19" t="s">
        <v>23</v>
      </c>
      <c r="B274" s="19">
        <v>90</v>
      </c>
      <c r="C274" s="13">
        <v>42</v>
      </c>
      <c r="D274" s="13">
        <v>43</v>
      </c>
      <c r="E274" s="13">
        <v>44</v>
      </c>
      <c r="F274" s="13">
        <v>45</v>
      </c>
      <c r="H274" s="35" t="s">
        <v>23</v>
      </c>
      <c r="I274" s="35">
        <v>105</v>
      </c>
      <c r="J274" s="13">
        <v>18</v>
      </c>
      <c r="K274" s="35" t="s">
        <v>23</v>
      </c>
      <c r="L274" s="35">
        <v>104</v>
      </c>
      <c r="M274" s="13">
        <v>18</v>
      </c>
      <c r="N274" s="35" t="s">
        <v>23</v>
      </c>
      <c r="O274" s="35">
        <v>103</v>
      </c>
      <c r="P274" s="13">
        <v>18</v>
      </c>
      <c r="Q274" s="13">
        <v>19</v>
      </c>
      <c r="R274" s="13">
        <v>20</v>
      </c>
      <c r="S274" s="13">
        <v>21</v>
      </c>
    </row>
    <row r="275" spans="1:19" ht="15">
      <c r="A275" s="19" t="s">
        <v>23</v>
      </c>
      <c r="B275" s="19">
        <v>95</v>
      </c>
      <c r="C275" s="13">
        <v>45</v>
      </c>
      <c r="D275" s="13">
        <v>46</v>
      </c>
      <c r="E275" s="13">
        <v>47</v>
      </c>
      <c r="F275" s="13">
        <v>48</v>
      </c>
      <c r="H275" s="35" t="s">
        <v>23</v>
      </c>
      <c r="I275" s="35">
        <v>106</v>
      </c>
      <c r="J275" s="13">
        <v>19</v>
      </c>
      <c r="K275" s="35" t="s">
        <v>23</v>
      </c>
      <c r="L275" s="35">
        <v>105</v>
      </c>
      <c r="M275" s="13">
        <v>19</v>
      </c>
      <c r="N275" s="35" t="s">
        <v>23</v>
      </c>
      <c r="O275" s="35">
        <v>104</v>
      </c>
      <c r="P275" s="13">
        <v>19</v>
      </c>
      <c r="Q275" s="13">
        <v>20</v>
      </c>
      <c r="R275" s="13">
        <v>21</v>
      </c>
      <c r="S275" s="13">
        <v>22</v>
      </c>
    </row>
    <row r="276" spans="1:19" ht="15">
      <c r="A276" s="19" t="s">
        <v>23</v>
      </c>
      <c r="B276" s="19">
        <v>100</v>
      </c>
      <c r="C276" s="13">
        <v>48</v>
      </c>
      <c r="D276" s="13">
        <v>49</v>
      </c>
      <c r="E276" s="13">
        <v>50</v>
      </c>
      <c r="F276" s="13">
        <v>51</v>
      </c>
      <c r="H276" s="35" t="s">
        <v>23</v>
      </c>
      <c r="I276" s="35">
        <v>107</v>
      </c>
      <c r="J276" s="13">
        <v>20</v>
      </c>
      <c r="K276" s="35" t="s">
        <v>23</v>
      </c>
      <c r="L276" s="35">
        <v>106</v>
      </c>
      <c r="M276" s="13">
        <v>20</v>
      </c>
      <c r="N276" s="35" t="s">
        <v>23</v>
      </c>
      <c r="O276" s="35">
        <v>105</v>
      </c>
      <c r="P276" s="13">
        <v>20</v>
      </c>
      <c r="Q276" s="13">
        <v>21</v>
      </c>
      <c r="R276" s="13">
        <v>22</v>
      </c>
      <c r="S276" s="13">
        <v>23</v>
      </c>
    </row>
    <row r="277" spans="1:19" ht="15">
      <c r="A277" s="19" t="s">
        <v>23</v>
      </c>
      <c r="B277" s="19">
        <v>100</v>
      </c>
      <c r="C277" s="13">
        <v>90</v>
      </c>
      <c r="D277" s="13">
        <v>90</v>
      </c>
      <c r="E277" s="13">
        <v>90</v>
      </c>
      <c r="F277" s="13">
        <v>90</v>
      </c>
      <c r="H277" s="35" t="s">
        <v>23</v>
      </c>
      <c r="I277" s="35">
        <v>108</v>
      </c>
      <c r="J277" s="13">
        <v>21</v>
      </c>
      <c r="K277" s="35" t="s">
        <v>23</v>
      </c>
      <c r="L277" s="35">
        <v>107</v>
      </c>
      <c r="M277" s="13">
        <v>21</v>
      </c>
      <c r="N277" s="35" t="s">
        <v>23</v>
      </c>
      <c r="O277" s="35">
        <v>106</v>
      </c>
      <c r="P277" s="13">
        <v>21</v>
      </c>
      <c r="Q277" s="13">
        <v>22</v>
      </c>
      <c r="R277" s="13">
        <v>23</v>
      </c>
      <c r="S277" s="13">
        <v>24</v>
      </c>
    </row>
    <row r="278" spans="1:19" ht="15">
      <c r="H278" s="35" t="s">
        <v>23</v>
      </c>
      <c r="I278" s="35">
        <v>109</v>
      </c>
      <c r="J278" s="13">
        <v>22</v>
      </c>
      <c r="K278" s="35" t="s">
        <v>23</v>
      </c>
      <c r="L278" s="35">
        <v>108</v>
      </c>
      <c r="M278" s="13">
        <v>22</v>
      </c>
      <c r="N278" s="35" t="s">
        <v>23</v>
      </c>
      <c r="O278" s="35">
        <v>107</v>
      </c>
      <c r="P278" s="13">
        <v>22</v>
      </c>
      <c r="Q278" s="13">
        <v>23</v>
      </c>
      <c r="R278" s="13">
        <v>24</v>
      </c>
      <c r="S278" s="13">
        <v>25</v>
      </c>
    </row>
    <row r="279" spans="1:19" ht="15">
      <c r="H279" s="35" t="s">
        <v>23</v>
      </c>
      <c r="I279" s="35">
        <v>110</v>
      </c>
      <c r="J279" s="13">
        <v>23</v>
      </c>
      <c r="K279" s="35" t="s">
        <v>23</v>
      </c>
      <c r="L279" s="35">
        <v>109</v>
      </c>
      <c r="M279" s="13">
        <v>23</v>
      </c>
      <c r="N279" s="35" t="s">
        <v>23</v>
      </c>
      <c r="O279" s="35">
        <v>108</v>
      </c>
      <c r="P279" s="13">
        <v>23</v>
      </c>
      <c r="Q279" s="13">
        <v>24</v>
      </c>
      <c r="R279" s="13">
        <v>25</v>
      </c>
      <c r="S279" s="13">
        <v>26</v>
      </c>
    </row>
    <row r="280" spans="1:19" ht="15">
      <c r="G280" s="25"/>
      <c r="H280" s="35" t="s">
        <v>23</v>
      </c>
      <c r="I280" s="35">
        <v>110</v>
      </c>
      <c r="J280" s="13">
        <v>50</v>
      </c>
      <c r="K280" s="35" t="s">
        <v>23</v>
      </c>
      <c r="L280" s="35">
        <v>110</v>
      </c>
      <c r="M280" s="13">
        <v>24</v>
      </c>
      <c r="N280" s="35" t="s">
        <v>23</v>
      </c>
      <c r="O280" s="35">
        <v>109</v>
      </c>
      <c r="P280" s="13">
        <v>24</v>
      </c>
      <c r="Q280" s="13">
        <v>25</v>
      </c>
      <c r="R280" s="13">
        <v>26</v>
      </c>
      <c r="S280" s="13">
        <v>27</v>
      </c>
    </row>
    <row r="281" spans="1:19" ht="15">
      <c r="G281" s="25"/>
      <c r="H281" s="36"/>
      <c r="I281" s="25"/>
      <c r="J281" s="25"/>
      <c r="K281" s="35" t="s">
        <v>23</v>
      </c>
      <c r="L281" s="26">
        <v>110</v>
      </c>
      <c r="M281" s="26">
        <v>50</v>
      </c>
      <c r="N281" s="51" t="s">
        <v>23</v>
      </c>
      <c r="O281" s="35">
        <v>110</v>
      </c>
      <c r="P281" s="13">
        <v>25</v>
      </c>
      <c r="Q281" s="13">
        <v>26</v>
      </c>
      <c r="R281" s="13">
        <v>27</v>
      </c>
      <c r="S281" s="13">
        <v>28</v>
      </c>
    </row>
    <row r="282" spans="1:19" ht="15">
      <c r="G282" s="25"/>
      <c r="H282" s="11"/>
      <c r="I282" s="25"/>
      <c r="N282" s="35" t="s">
        <v>23</v>
      </c>
      <c r="O282" s="35">
        <v>110</v>
      </c>
      <c r="P282" s="13">
        <v>50</v>
      </c>
      <c r="Q282" s="13">
        <v>50</v>
      </c>
      <c r="R282" s="13">
        <v>50</v>
      </c>
      <c r="S282" s="13">
        <v>50</v>
      </c>
    </row>
    <row r="283" spans="1:19">
      <c r="G283" s="25"/>
      <c r="H283" s="11"/>
      <c r="I283" s="25"/>
      <c r="O283" s="25"/>
      <c r="P283" s="25"/>
      <c r="Q283" s="25"/>
      <c r="R283" s="25"/>
      <c r="S283" s="25"/>
    </row>
    <row r="284" spans="1:19">
      <c r="G284" s="25"/>
      <c r="H284" s="11"/>
      <c r="I284" s="25"/>
    </row>
    <row r="285" spans="1:19">
      <c r="G285" s="25"/>
      <c r="H285" s="11"/>
      <c r="I285" s="25"/>
    </row>
    <row r="287" spans="1:19" ht="18.75">
      <c r="A287" s="76" t="s">
        <v>37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</row>
    <row r="288" spans="1:19">
      <c r="A288" s="74" t="s">
        <v>1</v>
      </c>
      <c r="B288" s="35" t="s">
        <v>2</v>
      </c>
      <c r="C288" s="74" t="s">
        <v>5</v>
      </c>
      <c r="D288" s="74" t="s">
        <v>6</v>
      </c>
      <c r="E288" s="74" t="s">
        <v>7</v>
      </c>
      <c r="F288" s="74" t="s">
        <v>8</v>
      </c>
      <c r="H288" s="74" t="s">
        <v>1</v>
      </c>
      <c r="I288" s="35" t="s">
        <v>2</v>
      </c>
      <c r="J288" s="74" t="s">
        <v>9</v>
      </c>
      <c r="K288" s="74" t="s">
        <v>10</v>
      </c>
      <c r="L288" s="74" t="s">
        <v>11</v>
      </c>
      <c r="M288" s="74" t="s">
        <v>12</v>
      </c>
      <c r="N288" s="74" t="s">
        <v>13</v>
      </c>
      <c r="O288" s="74" t="s">
        <v>14</v>
      </c>
    </row>
    <row r="289" spans="1:15">
      <c r="A289" s="74"/>
      <c r="B289" s="35" t="s">
        <v>15</v>
      </c>
      <c r="C289" s="74"/>
      <c r="D289" s="74"/>
      <c r="E289" s="74"/>
      <c r="F289" s="74"/>
      <c r="H289" s="74"/>
      <c r="I289" s="35" t="s">
        <v>15</v>
      </c>
      <c r="J289" s="74"/>
      <c r="K289" s="74"/>
      <c r="L289" s="74"/>
      <c r="M289" s="74"/>
      <c r="N289" s="74"/>
      <c r="O289" s="74"/>
    </row>
    <row r="290" spans="1:15">
      <c r="A290" s="35" t="s">
        <v>26</v>
      </c>
      <c r="B290" s="35">
        <v>0</v>
      </c>
      <c r="C290" s="35">
        <v>0</v>
      </c>
      <c r="D290" s="35">
        <v>0</v>
      </c>
      <c r="E290" s="35">
        <v>0</v>
      </c>
      <c r="F290" s="35">
        <v>0</v>
      </c>
      <c r="H290" s="35" t="s">
        <v>26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</row>
    <row r="291" spans="1:15" ht="15">
      <c r="A291" s="35" t="s">
        <v>26</v>
      </c>
      <c r="B291" s="35">
        <v>10</v>
      </c>
      <c r="C291" s="24">
        <v>6</v>
      </c>
      <c r="D291" s="24">
        <v>7</v>
      </c>
      <c r="E291" s="24">
        <v>8</v>
      </c>
      <c r="F291" s="24">
        <v>9</v>
      </c>
      <c r="H291" s="35" t="s">
        <v>26</v>
      </c>
      <c r="I291" s="35">
        <v>10</v>
      </c>
      <c r="J291" s="24">
        <v>10</v>
      </c>
      <c r="K291" s="24">
        <v>11</v>
      </c>
      <c r="L291" s="24">
        <v>12</v>
      </c>
      <c r="M291" s="24">
        <v>13</v>
      </c>
      <c r="N291" s="24">
        <v>14</v>
      </c>
      <c r="O291" s="24">
        <v>15</v>
      </c>
    </row>
    <row r="292" spans="1:15" ht="15">
      <c r="A292" s="35" t="s">
        <v>26</v>
      </c>
      <c r="B292" s="35">
        <v>20</v>
      </c>
      <c r="C292" s="24">
        <v>8</v>
      </c>
      <c r="D292" s="24">
        <v>9</v>
      </c>
      <c r="E292" s="24">
        <v>10</v>
      </c>
      <c r="F292" s="24">
        <v>11</v>
      </c>
      <c r="H292" s="35" t="s">
        <v>26</v>
      </c>
      <c r="I292" s="35">
        <v>20</v>
      </c>
      <c r="J292" s="24">
        <v>12</v>
      </c>
      <c r="K292" s="24">
        <v>13</v>
      </c>
      <c r="L292" s="24">
        <v>14</v>
      </c>
      <c r="M292" s="24">
        <v>15</v>
      </c>
      <c r="N292" s="24">
        <v>16</v>
      </c>
      <c r="O292" s="24">
        <v>17</v>
      </c>
    </row>
    <row r="293" spans="1:15" ht="15">
      <c r="A293" s="35" t="s">
        <v>26</v>
      </c>
      <c r="B293" s="35">
        <v>30</v>
      </c>
      <c r="C293" s="24">
        <v>10</v>
      </c>
      <c r="D293" s="24">
        <v>11</v>
      </c>
      <c r="E293" s="24">
        <v>12</v>
      </c>
      <c r="F293" s="24">
        <v>13</v>
      </c>
      <c r="H293" s="35" t="s">
        <v>26</v>
      </c>
      <c r="I293" s="35">
        <v>30</v>
      </c>
      <c r="J293" s="24">
        <v>14</v>
      </c>
      <c r="K293" s="24">
        <v>15</v>
      </c>
      <c r="L293" s="24">
        <v>16</v>
      </c>
      <c r="M293" s="24">
        <v>17</v>
      </c>
      <c r="N293" s="24">
        <v>18</v>
      </c>
      <c r="O293" s="24">
        <v>19</v>
      </c>
    </row>
    <row r="294" spans="1:15" ht="15">
      <c r="A294" s="35" t="s">
        <v>26</v>
      </c>
      <c r="B294" s="35">
        <v>40</v>
      </c>
      <c r="C294" s="24">
        <v>12</v>
      </c>
      <c r="D294" s="24">
        <v>13</v>
      </c>
      <c r="E294" s="24">
        <v>14</v>
      </c>
      <c r="F294" s="24">
        <v>15</v>
      </c>
      <c r="H294" s="35" t="s">
        <v>26</v>
      </c>
      <c r="I294" s="35">
        <v>40</v>
      </c>
      <c r="J294" s="24">
        <v>16</v>
      </c>
      <c r="K294" s="24">
        <v>17</v>
      </c>
      <c r="L294" s="24">
        <v>18</v>
      </c>
      <c r="M294" s="24">
        <v>19</v>
      </c>
      <c r="N294" s="24">
        <v>20</v>
      </c>
      <c r="O294" s="24">
        <v>21</v>
      </c>
    </row>
    <row r="295" spans="1:15" ht="15">
      <c r="A295" s="35" t="s">
        <v>26</v>
      </c>
      <c r="B295" s="35">
        <v>50</v>
      </c>
      <c r="C295" s="24">
        <v>14</v>
      </c>
      <c r="D295" s="24">
        <v>15</v>
      </c>
      <c r="E295" s="24">
        <v>16</v>
      </c>
      <c r="F295" s="24">
        <v>17</v>
      </c>
      <c r="H295" s="35" t="s">
        <v>26</v>
      </c>
      <c r="I295" s="35">
        <v>50</v>
      </c>
      <c r="J295" s="24">
        <v>18</v>
      </c>
      <c r="K295" s="24">
        <v>19</v>
      </c>
      <c r="L295" s="24">
        <v>20</v>
      </c>
      <c r="M295" s="24">
        <v>21</v>
      </c>
      <c r="N295" s="24">
        <v>22</v>
      </c>
      <c r="O295" s="24">
        <v>23</v>
      </c>
    </row>
    <row r="296" spans="1:15" ht="15">
      <c r="A296" s="35" t="s">
        <v>25</v>
      </c>
      <c r="B296" s="35">
        <v>60</v>
      </c>
      <c r="C296" s="13">
        <v>16</v>
      </c>
      <c r="D296" s="13">
        <v>17</v>
      </c>
      <c r="E296" s="13">
        <v>18</v>
      </c>
      <c r="F296" s="13">
        <v>19</v>
      </c>
      <c r="H296" s="35" t="s">
        <v>25</v>
      </c>
      <c r="I296" s="35">
        <v>60</v>
      </c>
      <c r="J296" s="13">
        <v>20</v>
      </c>
      <c r="K296" s="13">
        <v>21</v>
      </c>
      <c r="L296" s="13">
        <v>22</v>
      </c>
      <c r="M296" s="13">
        <v>23</v>
      </c>
      <c r="N296" s="13">
        <v>24</v>
      </c>
      <c r="O296" s="13">
        <v>25</v>
      </c>
    </row>
    <row r="297" spans="1:15" ht="15">
      <c r="A297" s="35" t="s">
        <v>25</v>
      </c>
      <c r="B297" s="35">
        <v>62</v>
      </c>
      <c r="C297" s="13">
        <v>18</v>
      </c>
      <c r="D297" s="13">
        <v>19</v>
      </c>
      <c r="E297" s="13">
        <v>20</v>
      </c>
      <c r="F297" s="13">
        <v>21</v>
      </c>
      <c r="H297" s="35" t="s">
        <v>25</v>
      </c>
      <c r="I297" s="35">
        <v>62</v>
      </c>
      <c r="J297" s="13">
        <v>22</v>
      </c>
      <c r="K297" s="13">
        <v>23</v>
      </c>
      <c r="L297" s="13">
        <v>24</v>
      </c>
      <c r="M297" s="13">
        <v>25</v>
      </c>
      <c r="N297" s="13">
        <v>26</v>
      </c>
      <c r="O297" s="13">
        <v>27</v>
      </c>
    </row>
    <row r="298" spans="1:15" ht="15">
      <c r="A298" s="35" t="s">
        <v>25</v>
      </c>
      <c r="B298" s="35">
        <v>64</v>
      </c>
      <c r="C298" s="13">
        <v>20</v>
      </c>
      <c r="D298" s="13">
        <v>21</v>
      </c>
      <c r="E298" s="13">
        <v>22</v>
      </c>
      <c r="F298" s="13">
        <v>23</v>
      </c>
      <c r="H298" s="35" t="s">
        <v>25</v>
      </c>
      <c r="I298" s="35">
        <v>64</v>
      </c>
      <c r="J298" s="13">
        <v>24</v>
      </c>
      <c r="K298" s="13">
        <v>25</v>
      </c>
      <c r="L298" s="13">
        <v>26</v>
      </c>
      <c r="M298" s="13">
        <v>27</v>
      </c>
      <c r="N298" s="13">
        <v>28</v>
      </c>
      <c r="O298" s="13">
        <v>29</v>
      </c>
    </row>
    <row r="299" spans="1:15" ht="15">
      <c r="A299" s="35" t="s">
        <v>25</v>
      </c>
      <c r="B299" s="35">
        <v>66</v>
      </c>
      <c r="C299" s="13">
        <v>22</v>
      </c>
      <c r="D299" s="13">
        <v>23</v>
      </c>
      <c r="E299" s="13">
        <v>24</v>
      </c>
      <c r="F299" s="13">
        <v>25</v>
      </c>
      <c r="H299" s="35" t="s">
        <v>25</v>
      </c>
      <c r="I299" s="35">
        <v>66</v>
      </c>
      <c r="J299" s="13">
        <v>26</v>
      </c>
      <c r="K299" s="13">
        <v>27</v>
      </c>
      <c r="L299" s="13">
        <v>28</v>
      </c>
      <c r="M299" s="13">
        <v>29</v>
      </c>
      <c r="N299" s="13">
        <v>30</v>
      </c>
      <c r="O299" s="13">
        <v>31</v>
      </c>
    </row>
    <row r="300" spans="1:15" ht="15">
      <c r="A300" s="35" t="s">
        <v>25</v>
      </c>
      <c r="B300" s="35">
        <v>68</v>
      </c>
      <c r="C300" s="13">
        <v>24</v>
      </c>
      <c r="D300" s="13">
        <v>25</v>
      </c>
      <c r="E300" s="13">
        <v>26</v>
      </c>
      <c r="F300" s="13">
        <v>27</v>
      </c>
      <c r="H300" s="35" t="s">
        <v>25</v>
      </c>
      <c r="I300" s="35">
        <v>68</v>
      </c>
      <c r="J300" s="13">
        <v>28</v>
      </c>
      <c r="K300" s="13">
        <v>29</v>
      </c>
      <c r="L300" s="13">
        <v>30</v>
      </c>
      <c r="M300" s="13">
        <v>31</v>
      </c>
      <c r="N300" s="13">
        <v>32</v>
      </c>
      <c r="O300" s="13">
        <v>33</v>
      </c>
    </row>
    <row r="301" spans="1:15" ht="15">
      <c r="A301" s="35" t="s">
        <v>25</v>
      </c>
      <c r="B301" s="35">
        <v>70</v>
      </c>
      <c r="C301" s="13">
        <v>26</v>
      </c>
      <c r="D301" s="13">
        <v>27</v>
      </c>
      <c r="E301" s="13">
        <v>28</v>
      </c>
      <c r="F301" s="13">
        <v>29</v>
      </c>
      <c r="H301" s="35" t="s">
        <v>25</v>
      </c>
      <c r="I301" s="35">
        <v>70</v>
      </c>
      <c r="J301" s="13">
        <v>30</v>
      </c>
      <c r="K301" s="13">
        <v>31</v>
      </c>
      <c r="L301" s="13">
        <v>32</v>
      </c>
      <c r="M301" s="13">
        <v>33</v>
      </c>
      <c r="N301" s="13">
        <v>34</v>
      </c>
      <c r="O301" s="13">
        <v>35</v>
      </c>
    </row>
    <row r="302" spans="1:15" ht="15">
      <c r="A302" s="35" t="s">
        <v>25</v>
      </c>
      <c r="B302" s="35">
        <v>72</v>
      </c>
      <c r="C302" s="13">
        <v>28</v>
      </c>
      <c r="D302" s="13">
        <v>29</v>
      </c>
      <c r="E302" s="13">
        <v>30</v>
      </c>
      <c r="F302" s="13">
        <v>31</v>
      </c>
      <c r="H302" s="35" t="s">
        <v>25</v>
      </c>
      <c r="I302" s="35">
        <v>72</v>
      </c>
      <c r="J302" s="13">
        <v>32</v>
      </c>
      <c r="K302" s="13">
        <v>33</v>
      </c>
      <c r="L302" s="13">
        <v>34</v>
      </c>
      <c r="M302" s="13">
        <v>35</v>
      </c>
      <c r="N302" s="13">
        <v>36</v>
      </c>
      <c r="O302" s="13">
        <v>37</v>
      </c>
    </row>
    <row r="303" spans="1:15" ht="15">
      <c r="A303" s="35" t="s">
        <v>25</v>
      </c>
      <c r="B303" s="35">
        <v>74</v>
      </c>
      <c r="C303" s="13">
        <v>30</v>
      </c>
      <c r="D303" s="13">
        <v>31</v>
      </c>
      <c r="E303" s="13">
        <v>32</v>
      </c>
      <c r="F303" s="13">
        <v>33</v>
      </c>
      <c r="H303" s="35" t="s">
        <v>25</v>
      </c>
      <c r="I303" s="35">
        <v>74</v>
      </c>
      <c r="J303" s="13">
        <v>34</v>
      </c>
      <c r="K303" s="13">
        <v>35</v>
      </c>
      <c r="L303" s="13">
        <v>36</v>
      </c>
      <c r="M303" s="13">
        <v>37</v>
      </c>
      <c r="N303" s="13">
        <v>38</v>
      </c>
      <c r="O303" s="13">
        <v>39</v>
      </c>
    </row>
    <row r="304" spans="1:15" ht="15">
      <c r="A304" s="35" t="s">
        <v>25</v>
      </c>
      <c r="B304" s="35">
        <v>76</v>
      </c>
      <c r="C304" s="13">
        <v>32</v>
      </c>
      <c r="D304" s="13">
        <v>33</v>
      </c>
      <c r="E304" s="13">
        <v>34</v>
      </c>
      <c r="F304" s="13">
        <v>35</v>
      </c>
      <c r="H304" s="35" t="s">
        <v>25</v>
      </c>
      <c r="I304" s="35">
        <v>76</v>
      </c>
      <c r="J304" s="13">
        <v>36</v>
      </c>
      <c r="K304" s="13">
        <v>37</v>
      </c>
      <c r="L304" s="13">
        <v>38</v>
      </c>
      <c r="M304" s="13">
        <v>39</v>
      </c>
      <c r="N304" s="13">
        <v>40</v>
      </c>
      <c r="O304" s="13">
        <v>41</v>
      </c>
    </row>
    <row r="305" spans="1:15" ht="15">
      <c r="A305" s="35" t="s">
        <v>25</v>
      </c>
      <c r="B305" s="35">
        <v>78</v>
      </c>
      <c r="C305" s="13">
        <v>34</v>
      </c>
      <c r="D305" s="13">
        <v>35</v>
      </c>
      <c r="E305" s="13">
        <v>36</v>
      </c>
      <c r="F305" s="13">
        <v>37</v>
      </c>
      <c r="H305" s="35" t="s">
        <v>25</v>
      </c>
      <c r="I305" s="35">
        <v>78</v>
      </c>
      <c r="J305" s="13">
        <v>38</v>
      </c>
      <c r="K305" s="13">
        <v>39</v>
      </c>
      <c r="L305" s="13">
        <v>40</v>
      </c>
      <c r="M305" s="13">
        <v>41</v>
      </c>
      <c r="N305" s="13">
        <v>42</v>
      </c>
      <c r="O305" s="13">
        <v>43</v>
      </c>
    </row>
    <row r="306" spans="1:15" ht="15">
      <c r="A306" s="35" t="s">
        <v>24</v>
      </c>
      <c r="B306" s="35">
        <v>80</v>
      </c>
      <c r="C306" s="13">
        <v>36</v>
      </c>
      <c r="D306" s="13">
        <v>37</v>
      </c>
      <c r="E306" s="13">
        <v>38</v>
      </c>
      <c r="F306" s="13">
        <v>39</v>
      </c>
      <c r="H306" s="35" t="s">
        <v>24</v>
      </c>
      <c r="I306" s="35">
        <v>80</v>
      </c>
      <c r="J306" s="13">
        <v>40</v>
      </c>
      <c r="K306" s="13">
        <v>41</v>
      </c>
      <c r="L306" s="13">
        <v>42</v>
      </c>
      <c r="M306" s="13">
        <v>43</v>
      </c>
      <c r="N306" s="13">
        <v>44</v>
      </c>
      <c r="O306" s="13">
        <v>45</v>
      </c>
    </row>
    <row r="307" spans="1:15" ht="15">
      <c r="A307" s="35" t="s">
        <v>24</v>
      </c>
      <c r="B307" s="35">
        <v>85</v>
      </c>
      <c r="C307" s="13">
        <v>39</v>
      </c>
      <c r="D307" s="13">
        <v>40</v>
      </c>
      <c r="E307" s="13">
        <v>41</v>
      </c>
      <c r="F307" s="13">
        <v>42</v>
      </c>
      <c r="H307" s="35" t="s">
        <v>24</v>
      </c>
      <c r="I307" s="35">
        <v>85</v>
      </c>
      <c r="J307" s="24">
        <v>43</v>
      </c>
      <c r="K307" s="24">
        <v>44</v>
      </c>
      <c r="L307" s="24">
        <v>45</v>
      </c>
      <c r="M307" s="24">
        <v>46</v>
      </c>
      <c r="N307" s="24">
        <v>47</v>
      </c>
      <c r="O307" s="24">
        <v>48</v>
      </c>
    </row>
    <row r="308" spans="1:15" ht="15">
      <c r="A308" s="35" t="s">
        <v>23</v>
      </c>
      <c r="B308" s="35">
        <v>90</v>
      </c>
      <c r="C308" s="13">
        <v>42</v>
      </c>
      <c r="D308" s="13">
        <v>43</v>
      </c>
      <c r="E308" s="13">
        <v>44</v>
      </c>
      <c r="F308" s="13">
        <v>45</v>
      </c>
      <c r="H308" s="35" t="s">
        <v>23</v>
      </c>
      <c r="I308" s="35">
        <v>90</v>
      </c>
      <c r="J308" s="13">
        <v>46</v>
      </c>
      <c r="K308" s="13">
        <v>47</v>
      </c>
      <c r="L308" s="13">
        <v>48</v>
      </c>
      <c r="M308" s="13">
        <v>49</v>
      </c>
      <c r="N308" s="13">
        <v>50</v>
      </c>
      <c r="O308" s="13">
        <v>51</v>
      </c>
    </row>
    <row r="309" spans="1:15" ht="15">
      <c r="A309" s="35" t="s">
        <v>23</v>
      </c>
      <c r="B309" s="35">
        <v>95</v>
      </c>
      <c r="C309" s="13">
        <v>44</v>
      </c>
      <c r="D309" s="13">
        <v>45</v>
      </c>
      <c r="E309" s="13">
        <v>46</v>
      </c>
      <c r="F309" s="13">
        <v>47</v>
      </c>
      <c r="H309" s="35" t="s">
        <v>23</v>
      </c>
      <c r="I309" s="35">
        <v>95</v>
      </c>
      <c r="J309" s="13">
        <v>48</v>
      </c>
      <c r="K309" s="13">
        <v>49</v>
      </c>
      <c r="L309" s="13">
        <v>50</v>
      </c>
      <c r="M309" s="13">
        <v>51</v>
      </c>
      <c r="N309" s="13">
        <v>52</v>
      </c>
      <c r="O309" s="13">
        <v>53</v>
      </c>
    </row>
    <row r="310" spans="1:15" ht="15">
      <c r="A310" s="35" t="s">
        <v>23</v>
      </c>
      <c r="B310" s="35">
        <v>100</v>
      </c>
      <c r="C310" s="13">
        <v>46</v>
      </c>
      <c r="D310" s="13">
        <v>47</v>
      </c>
      <c r="E310" s="13">
        <v>48</v>
      </c>
      <c r="F310" s="13">
        <v>49</v>
      </c>
      <c r="H310" s="35" t="s">
        <v>23</v>
      </c>
      <c r="I310" s="35">
        <v>100</v>
      </c>
      <c r="J310" s="13">
        <v>50</v>
      </c>
      <c r="K310" s="13">
        <v>51</v>
      </c>
      <c r="L310" s="13">
        <v>52</v>
      </c>
      <c r="M310" s="13">
        <v>53</v>
      </c>
      <c r="N310" s="13">
        <v>54</v>
      </c>
      <c r="O310" s="13">
        <v>55</v>
      </c>
    </row>
    <row r="311" spans="1:15" ht="15">
      <c r="A311" s="35" t="s">
        <v>23</v>
      </c>
      <c r="B311" s="35">
        <v>100</v>
      </c>
      <c r="C311" s="13">
        <v>90</v>
      </c>
      <c r="D311" s="13">
        <v>90</v>
      </c>
      <c r="E311" s="13">
        <v>90</v>
      </c>
      <c r="F311" s="13">
        <v>90</v>
      </c>
      <c r="H311" s="35" t="s">
        <v>23</v>
      </c>
      <c r="I311" s="35">
        <v>101</v>
      </c>
      <c r="J311" s="13">
        <v>52</v>
      </c>
      <c r="K311" s="13">
        <v>53</v>
      </c>
      <c r="L311" s="13">
        <v>54</v>
      </c>
      <c r="M311" s="13">
        <v>55</v>
      </c>
      <c r="N311" s="13">
        <v>56</v>
      </c>
      <c r="O311" s="13">
        <v>57</v>
      </c>
    </row>
    <row r="312" spans="1:15" ht="15">
      <c r="H312" s="35" t="s">
        <v>23</v>
      </c>
      <c r="I312" s="35">
        <v>102</v>
      </c>
      <c r="J312" s="13">
        <v>54</v>
      </c>
      <c r="K312" s="13">
        <v>55</v>
      </c>
      <c r="L312" s="13">
        <v>56</v>
      </c>
      <c r="M312" s="13">
        <v>57</v>
      </c>
      <c r="N312" s="13">
        <v>58</v>
      </c>
      <c r="O312" s="13">
        <v>59</v>
      </c>
    </row>
    <row r="313" spans="1:15" ht="15">
      <c r="H313" s="35" t="s">
        <v>23</v>
      </c>
      <c r="I313" s="35">
        <v>103</v>
      </c>
      <c r="J313" s="13">
        <v>56</v>
      </c>
      <c r="K313" s="13">
        <v>57</v>
      </c>
      <c r="L313" s="13">
        <v>58</v>
      </c>
      <c r="M313" s="13">
        <v>59</v>
      </c>
      <c r="N313" s="13">
        <v>60</v>
      </c>
      <c r="O313" s="13">
        <v>61</v>
      </c>
    </row>
    <row r="314" spans="1:15" ht="15">
      <c r="H314" s="35" t="s">
        <v>23</v>
      </c>
      <c r="I314" s="35">
        <v>104</v>
      </c>
      <c r="J314" s="24">
        <v>57</v>
      </c>
      <c r="K314" s="24">
        <v>58</v>
      </c>
      <c r="L314" s="24">
        <v>59</v>
      </c>
      <c r="M314" s="24">
        <v>60</v>
      </c>
      <c r="N314" s="24">
        <v>61</v>
      </c>
      <c r="O314" s="24">
        <v>62</v>
      </c>
    </row>
    <row r="315" spans="1:15" ht="15">
      <c r="H315" s="35" t="s">
        <v>23</v>
      </c>
      <c r="I315" s="35">
        <v>105</v>
      </c>
      <c r="J315" s="13">
        <v>58</v>
      </c>
      <c r="K315" s="13">
        <v>59</v>
      </c>
      <c r="L315" s="13">
        <v>60</v>
      </c>
      <c r="M315" s="13">
        <v>61</v>
      </c>
      <c r="N315" s="13">
        <v>62</v>
      </c>
      <c r="O315" s="13">
        <v>63</v>
      </c>
    </row>
    <row r="316" spans="1:15" ht="15">
      <c r="H316" s="35" t="s">
        <v>23</v>
      </c>
      <c r="I316" s="35">
        <v>106</v>
      </c>
      <c r="J316" s="24">
        <v>59</v>
      </c>
      <c r="K316" s="24">
        <v>60</v>
      </c>
      <c r="L316" s="24">
        <v>61</v>
      </c>
      <c r="M316" s="24">
        <v>62</v>
      </c>
      <c r="N316" s="24">
        <v>63</v>
      </c>
      <c r="O316" s="24">
        <v>64</v>
      </c>
    </row>
    <row r="317" spans="1:15" ht="15">
      <c r="H317" s="35" t="s">
        <v>23</v>
      </c>
      <c r="I317" s="35">
        <v>107</v>
      </c>
      <c r="J317" s="13">
        <v>60</v>
      </c>
      <c r="K317" s="13">
        <v>61</v>
      </c>
      <c r="L317" s="13">
        <v>62</v>
      </c>
      <c r="M317" s="13">
        <v>63</v>
      </c>
      <c r="N317" s="13">
        <v>64</v>
      </c>
      <c r="O317" s="13">
        <v>65</v>
      </c>
    </row>
    <row r="318" spans="1:15" ht="15">
      <c r="H318" s="35" t="s">
        <v>23</v>
      </c>
      <c r="I318" s="35">
        <v>108</v>
      </c>
      <c r="J318" s="24">
        <v>61</v>
      </c>
      <c r="K318" s="24">
        <v>62</v>
      </c>
      <c r="L318" s="24">
        <v>63</v>
      </c>
      <c r="M318" s="24">
        <v>64</v>
      </c>
      <c r="N318" s="24">
        <v>65</v>
      </c>
      <c r="O318" s="24">
        <v>66</v>
      </c>
    </row>
    <row r="319" spans="1:15" ht="15">
      <c r="H319" s="35" t="s">
        <v>23</v>
      </c>
      <c r="I319" s="35">
        <v>109</v>
      </c>
      <c r="J319" s="13">
        <v>62</v>
      </c>
      <c r="K319" s="13">
        <v>63</v>
      </c>
      <c r="L319" s="13">
        <v>64</v>
      </c>
      <c r="M319" s="13">
        <v>65</v>
      </c>
      <c r="N319" s="13">
        <v>66</v>
      </c>
      <c r="O319" s="13">
        <v>67</v>
      </c>
    </row>
    <row r="320" spans="1:15" ht="15">
      <c r="H320" s="35" t="s">
        <v>23</v>
      </c>
      <c r="I320" s="35">
        <v>110</v>
      </c>
      <c r="J320" s="24">
        <v>63</v>
      </c>
      <c r="K320" s="24">
        <v>64</v>
      </c>
      <c r="L320" s="24">
        <v>65</v>
      </c>
      <c r="M320" s="24">
        <v>66</v>
      </c>
      <c r="N320" s="24">
        <v>67</v>
      </c>
      <c r="O320" s="24">
        <v>68</v>
      </c>
    </row>
    <row r="321" spans="1:21" ht="15">
      <c r="H321" s="35" t="s">
        <v>23</v>
      </c>
      <c r="I321" s="35">
        <v>110</v>
      </c>
      <c r="J321" s="24">
        <v>90</v>
      </c>
      <c r="K321" s="24">
        <v>90</v>
      </c>
      <c r="L321" s="24">
        <v>90</v>
      </c>
      <c r="M321" s="24">
        <v>90</v>
      </c>
      <c r="N321" s="24">
        <v>90</v>
      </c>
      <c r="O321" s="24">
        <v>90</v>
      </c>
    </row>
    <row r="323" spans="1:21" ht="18.75">
      <c r="A323" s="76" t="s">
        <v>38</v>
      </c>
      <c r="B323" s="76"/>
      <c r="C323" s="76"/>
      <c r="D323" s="76"/>
      <c r="E323" s="76"/>
      <c r="F323" s="5"/>
      <c r="G323" s="5"/>
      <c r="H323" s="5"/>
      <c r="I323" s="5"/>
      <c r="J323" s="5"/>
      <c r="K323" s="5"/>
      <c r="L323" s="21" t="s">
        <v>39</v>
      </c>
      <c r="M323" s="5"/>
      <c r="N323" s="5"/>
      <c r="O323" s="5"/>
      <c r="P323" s="5"/>
      <c r="Q323" s="5"/>
      <c r="R323" s="5"/>
      <c r="S323" s="5"/>
      <c r="T323" s="5"/>
      <c r="U323" s="5"/>
    </row>
    <row r="324" spans="1:21">
      <c r="A324" s="74" t="s">
        <v>1</v>
      </c>
      <c r="B324" s="35" t="s">
        <v>2</v>
      </c>
      <c r="C324" s="74" t="s">
        <v>7</v>
      </c>
      <c r="D324" s="74" t="s">
        <v>8</v>
      </c>
      <c r="L324" s="74" t="s">
        <v>1</v>
      </c>
      <c r="M324" s="35" t="s">
        <v>2</v>
      </c>
      <c r="N324" s="74" t="s">
        <v>7</v>
      </c>
      <c r="O324" s="74" t="s">
        <v>8</v>
      </c>
    </row>
    <row r="325" spans="1:21">
      <c r="A325" s="74"/>
      <c r="B325" s="35" t="s">
        <v>15</v>
      </c>
      <c r="C325" s="74"/>
      <c r="D325" s="74"/>
      <c r="L325" s="74"/>
      <c r="M325" s="35" t="s">
        <v>15</v>
      </c>
      <c r="N325" s="74"/>
      <c r="O325" s="74"/>
    </row>
    <row r="326" spans="1:21" ht="15">
      <c r="A326" s="35" t="s">
        <v>23</v>
      </c>
      <c r="B326" s="35">
        <v>100</v>
      </c>
      <c r="C326" s="13">
        <v>1.36</v>
      </c>
      <c r="D326" s="13">
        <v>1.3</v>
      </c>
      <c r="G326" s="14"/>
      <c r="L326" s="35" t="s">
        <v>23</v>
      </c>
      <c r="M326" s="35">
        <v>100</v>
      </c>
      <c r="N326" s="13">
        <v>1.41</v>
      </c>
      <c r="O326" s="13">
        <v>1.37</v>
      </c>
    </row>
    <row r="327" spans="1:21" ht="15">
      <c r="A327" s="35"/>
      <c r="B327" s="35">
        <v>95</v>
      </c>
      <c r="C327" s="13">
        <v>1.39</v>
      </c>
      <c r="D327" s="13">
        <v>1.33</v>
      </c>
      <c r="G327" s="27" t="s">
        <v>71</v>
      </c>
      <c r="H327" s="28" t="s">
        <v>72</v>
      </c>
      <c r="L327" s="35"/>
      <c r="M327" s="35">
        <v>95</v>
      </c>
      <c r="N327" s="13">
        <v>1.44</v>
      </c>
      <c r="O327" s="13">
        <v>1.4</v>
      </c>
    </row>
    <row r="328" spans="1:21" ht="15">
      <c r="A328" s="35"/>
      <c r="B328" s="35">
        <v>90</v>
      </c>
      <c r="C328" s="13">
        <v>1.42</v>
      </c>
      <c r="D328" s="13">
        <v>1.36</v>
      </c>
      <c r="G328" s="3" t="s">
        <v>26</v>
      </c>
      <c r="H328" s="26">
        <v>0</v>
      </c>
      <c r="L328" s="35"/>
      <c r="M328" s="35">
        <v>90</v>
      </c>
      <c r="N328" s="13">
        <v>1.47</v>
      </c>
      <c r="O328" s="13">
        <v>1.43</v>
      </c>
    </row>
    <row r="329" spans="1:21" ht="15">
      <c r="A329" s="35" t="s">
        <v>24</v>
      </c>
      <c r="B329" s="35">
        <v>85</v>
      </c>
      <c r="C329" s="13">
        <v>1.45</v>
      </c>
      <c r="D329" s="13">
        <v>1.39</v>
      </c>
      <c r="G329" s="3" t="s">
        <v>25</v>
      </c>
      <c r="H329" s="26">
        <v>60</v>
      </c>
      <c r="L329" s="35" t="s">
        <v>24</v>
      </c>
      <c r="M329" s="35">
        <v>85</v>
      </c>
      <c r="N329" s="13">
        <v>1.5</v>
      </c>
      <c r="O329" s="13">
        <v>1.46</v>
      </c>
    </row>
    <row r="330" spans="1:21" ht="15">
      <c r="A330" s="35"/>
      <c r="B330" s="35">
        <v>80</v>
      </c>
      <c r="C330" s="13">
        <v>1.48</v>
      </c>
      <c r="D330" s="13">
        <v>1.42</v>
      </c>
      <c r="G330" s="3" t="s">
        <v>24</v>
      </c>
      <c r="H330" s="26">
        <v>80</v>
      </c>
      <c r="L330" s="35"/>
      <c r="M330" s="35">
        <v>80</v>
      </c>
      <c r="N330" s="13">
        <v>1.53</v>
      </c>
      <c r="O330" s="13">
        <v>1.49</v>
      </c>
    </row>
    <row r="331" spans="1:21" ht="15">
      <c r="A331" s="35" t="s">
        <v>25</v>
      </c>
      <c r="B331" s="35">
        <v>78</v>
      </c>
      <c r="C331" s="13">
        <v>1.51</v>
      </c>
      <c r="D331" s="13">
        <v>1.45</v>
      </c>
      <c r="G331" s="3" t="s">
        <v>23</v>
      </c>
      <c r="H331" s="26">
        <v>90</v>
      </c>
      <c r="L331" s="35" t="s">
        <v>25</v>
      </c>
      <c r="M331" s="35">
        <v>78</v>
      </c>
      <c r="N331" s="13">
        <v>1.56</v>
      </c>
      <c r="O331" s="13">
        <v>1.52</v>
      </c>
    </row>
    <row r="332" spans="1:21" ht="15">
      <c r="A332" s="35"/>
      <c r="B332" s="35">
        <v>76</v>
      </c>
      <c r="C332" s="13">
        <v>1.54</v>
      </c>
      <c r="D332" s="13">
        <v>1.48</v>
      </c>
      <c r="G332" s="54" t="s">
        <v>23</v>
      </c>
      <c r="H332" s="26">
        <v>200</v>
      </c>
      <c r="L332" s="35"/>
      <c r="M332" s="35">
        <v>76</v>
      </c>
      <c r="N332" s="13">
        <v>1.59</v>
      </c>
      <c r="O332" s="13">
        <v>1.55</v>
      </c>
    </row>
    <row r="333" spans="1:21" ht="15">
      <c r="A333" s="35"/>
      <c r="B333" s="35">
        <v>74</v>
      </c>
      <c r="C333" s="13">
        <v>1.57</v>
      </c>
      <c r="D333" s="13">
        <v>1.51</v>
      </c>
      <c r="G333" s="55"/>
      <c r="H333" s="62"/>
      <c r="L333" s="35"/>
      <c r="M333" s="35">
        <v>74</v>
      </c>
      <c r="N333" s="13">
        <v>2.02</v>
      </c>
      <c r="O333" s="13">
        <v>1.58</v>
      </c>
    </row>
    <row r="334" spans="1:21" ht="15">
      <c r="A334" s="35"/>
      <c r="B334" s="35">
        <v>72</v>
      </c>
      <c r="C334" s="13">
        <v>2</v>
      </c>
      <c r="D334" s="13">
        <v>1.54</v>
      </c>
      <c r="L334" s="35"/>
      <c r="M334" s="35">
        <v>72</v>
      </c>
      <c r="N334" s="13">
        <v>2.0499999999999998</v>
      </c>
      <c r="O334" s="13">
        <v>2.0099999999999998</v>
      </c>
    </row>
    <row r="335" spans="1:21" ht="15">
      <c r="A335" s="35"/>
      <c r="B335" s="35">
        <v>70</v>
      </c>
      <c r="C335" s="13">
        <v>2.0299999999999998</v>
      </c>
      <c r="D335" s="13">
        <v>1.57</v>
      </c>
      <c r="L335" s="35"/>
      <c r="M335" s="35">
        <v>70</v>
      </c>
      <c r="N335" s="13">
        <v>2.08</v>
      </c>
      <c r="O335" s="13">
        <v>2.04</v>
      </c>
    </row>
    <row r="336" spans="1:21" ht="15">
      <c r="A336" s="35"/>
      <c r="B336" s="35">
        <v>68</v>
      </c>
      <c r="C336" s="13">
        <v>2.06</v>
      </c>
      <c r="D336" s="13">
        <v>2</v>
      </c>
      <c r="L336" s="35"/>
      <c r="M336" s="35">
        <v>68</v>
      </c>
      <c r="N336" s="13">
        <v>2.11</v>
      </c>
      <c r="O336" s="13">
        <v>2.0699999999999998</v>
      </c>
    </row>
    <row r="337" spans="1:17" ht="15">
      <c r="A337" s="35"/>
      <c r="B337" s="35">
        <v>66</v>
      </c>
      <c r="C337" s="13">
        <v>2.09</v>
      </c>
      <c r="D337" s="13">
        <v>2.0299999999999998</v>
      </c>
      <c r="L337" s="35"/>
      <c r="M337" s="35">
        <v>66</v>
      </c>
      <c r="N337" s="13">
        <v>2.14</v>
      </c>
      <c r="O337" s="13">
        <v>2.1</v>
      </c>
    </row>
    <row r="338" spans="1:17" ht="15">
      <c r="A338" s="35"/>
      <c r="B338" s="35">
        <v>64</v>
      </c>
      <c r="C338" s="13">
        <v>2.12</v>
      </c>
      <c r="D338" s="13">
        <v>2.06</v>
      </c>
      <c r="L338" s="35"/>
      <c r="M338" s="35">
        <v>64</v>
      </c>
      <c r="N338" s="13">
        <v>2.17</v>
      </c>
      <c r="O338" s="13">
        <v>2.13</v>
      </c>
    </row>
    <row r="339" spans="1:17" ht="15">
      <c r="A339" s="35"/>
      <c r="B339" s="35">
        <v>62</v>
      </c>
      <c r="C339" s="13">
        <v>2.15</v>
      </c>
      <c r="D339" s="13">
        <v>2.09</v>
      </c>
      <c r="L339" s="35"/>
      <c r="M339" s="35">
        <v>62</v>
      </c>
      <c r="N339" s="13">
        <v>2.2000000000000002</v>
      </c>
      <c r="O339" s="13">
        <v>2.16</v>
      </c>
    </row>
    <row r="340" spans="1:17" ht="15">
      <c r="A340" s="35"/>
      <c r="B340" s="35">
        <v>60</v>
      </c>
      <c r="C340" s="13">
        <v>2.1800000000000002</v>
      </c>
      <c r="D340" s="13">
        <v>2.12</v>
      </c>
      <c r="L340" s="35"/>
      <c r="M340" s="35">
        <v>60</v>
      </c>
      <c r="N340" s="13">
        <v>2.23</v>
      </c>
      <c r="O340" s="13">
        <v>2.19</v>
      </c>
    </row>
    <row r="341" spans="1:17" ht="15">
      <c r="A341" s="35" t="s">
        <v>26</v>
      </c>
      <c r="B341" s="35">
        <v>50</v>
      </c>
      <c r="C341" s="13">
        <v>2.2200000000000002</v>
      </c>
      <c r="D341" s="13">
        <v>2.16</v>
      </c>
      <c r="L341" s="35" t="s">
        <v>26</v>
      </c>
      <c r="M341" s="35">
        <v>50</v>
      </c>
      <c r="N341" s="13">
        <v>2.27</v>
      </c>
      <c r="O341" s="13">
        <v>2.23</v>
      </c>
    </row>
    <row r="342" spans="1:17" ht="15">
      <c r="A342" s="35"/>
      <c r="B342" s="35">
        <v>40</v>
      </c>
      <c r="C342" s="13">
        <v>2.2599999999999998</v>
      </c>
      <c r="D342" s="13">
        <v>2.2000000000000002</v>
      </c>
      <c r="L342" s="35"/>
      <c r="M342" s="35">
        <v>40</v>
      </c>
      <c r="N342" s="13">
        <v>2.31</v>
      </c>
      <c r="O342" s="13">
        <v>2.27</v>
      </c>
    </row>
    <row r="343" spans="1:17" ht="15">
      <c r="A343" s="35"/>
      <c r="B343" s="35">
        <v>30</v>
      </c>
      <c r="C343" s="13">
        <v>2.2999999999999998</v>
      </c>
      <c r="D343" s="13">
        <v>2.2400000000000002</v>
      </c>
      <c r="L343" s="35"/>
      <c r="M343" s="35">
        <v>30</v>
      </c>
      <c r="N343" s="13">
        <v>2.35</v>
      </c>
      <c r="O343" s="13">
        <v>2.31</v>
      </c>
    </row>
    <row r="344" spans="1:17" ht="15">
      <c r="A344" s="35"/>
      <c r="B344" s="35">
        <v>20</v>
      </c>
      <c r="C344" s="13">
        <v>2.34</v>
      </c>
      <c r="D344" s="13">
        <v>2.2799999999999998</v>
      </c>
      <c r="L344" s="35"/>
      <c r="M344" s="35">
        <v>20</v>
      </c>
      <c r="N344" s="13">
        <v>2.39</v>
      </c>
      <c r="O344" s="13">
        <v>2.35</v>
      </c>
    </row>
    <row r="345" spans="1:17" ht="15">
      <c r="A345" s="35"/>
      <c r="B345" s="35">
        <v>10</v>
      </c>
      <c r="C345" s="13">
        <v>2.38</v>
      </c>
      <c r="D345" s="13">
        <v>2.3199999999999998</v>
      </c>
      <c r="L345" s="35"/>
      <c r="M345" s="35">
        <v>10</v>
      </c>
      <c r="N345" s="13">
        <v>2.4300000000000002</v>
      </c>
      <c r="O345" s="13">
        <v>2.39</v>
      </c>
    </row>
    <row r="348" spans="1:17" ht="18.75">
      <c r="A348" s="76" t="s">
        <v>40</v>
      </c>
      <c r="B348" s="76"/>
      <c r="C348" s="76"/>
      <c r="D348" s="76"/>
      <c r="E348" s="76"/>
      <c r="F348" s="76"/>
      <c r="G348" s="76"/>
      <c r="H348" s="76"/>
      <c r="I348" s="50"/>
      <c r="J348" s="76" t="s">
        <v>41</v>
      </c>
      <c r="K348" s="76"/>
      <c r="L348" s="76"/>
      <c r="M348" s="76"/>
      <c r="N348" s="76"/>
      <c r="O348" s="76"/>
      <c r="P348" s="76"/>
      <c r="Q348" s="76"/>
    </row>
    <row r="349" spans="1:17">
      <c r="A349" s="74" t="s">
        <v>1</v>
      </c>
      <c r="B349" s="35" t="s">
        <v>2</v>
      </c>
      <c r="C349" s="74" t="s">
        <v>9</v>
      </c>
      <c r="D349" s="74" t="s">
        <v>10</v>
      </c>
      <c r="E349" s="74" t="s">
        <v>11</v>
      </c>
      <c r="F349" s="74" t="s">
        <v>12</v>
      </c>
      <c r="G349" s="74" t="s">
        <v>13</v>
      </c>
      <c r="H349" s="74" t="s">
        <v>14</v>
      </c>
      <c r="J349" s="74" t="s">
        <v>1</v>
      </c>
      <c r="K349" s="35" t="s">
        <v>2</v>
      </c>
      <c r="L349" s="74" t="s">
        <v>9</v>
      </c>
      <c r="M349" s="74" t="s">
        <v>10</v>
      </c>
      <c r="N349" s="74" t="s">
        <v>11</v>
      </c>
      <c r="O349" s="74" t="s">
        <v>12</v>
      </c>
      <c r="P349" s="74" t="s">
        <v>13</v>
      </c>
      <c r="Q349" s="74" t="s">
        <v>14</v>
      </c>
    </row>
    <row r="350" spans="1:17">
      <c r="A350" s="74"/>
      <c r="B350" s="35" t="s">
        <v>15</v>
      </c>
      <c r="C350" s="74"/>
      <c r="D350" s="74"/>
      <c r="E350" s="74"/>
      <c r="F350" s="74"/>
      <c r="G350" s="74"/>
      <c r="H350" s="74"/>
      <c r="J350" s="74"/>
      <c r="K350" s="35" t="s">
        <v>15</v>
      </c>
      <c r="L350" s="74"/>
      <c r="M350" s="74"/>
      <c r="N350" s="74"/>
      <c r="O350" s="74"/>
      <c r="P350" s="74"/>
      <c r="Q350" s="74"/>
    </row>
    <row r="351" spans="1:17" ht="15">
      <c r="A351" s="35" t="s">
        <v>23</v>
      </c>
      <c r="B351" s="35">
        <v>110</v>
      </c>
      <c r="C351" s="24">
        <v>3.2</v>
      </c>
      <c r="D351" s="24">
        <v>3.15</v>
      </c>
      <c r="E351" s="13">
        <v>3.05</v>
      </c>
      <c r="F351" s="13">
        <v>2.5499999999999998</v>
      </c>
      <c r="G351" s="13">
        <v>2.5</v>
      </c>
      <c r="H351" s="13">
        <v>2.4500000000000002</v>
      </c>
      <c r="J351" s="35" t="s">
        <v>23</v>
      </c>
      <c r="K351" s="35">
        <v>110</v>
      </c>
      <c r="L351" s="13">
        <v>2.4500000000000002</v>
      </c>
      <c r="M351" s="13">
        <v>2.4</v>
      </c>
      <c r="N351" s="13">
        <v>2.35</v>
      </c>
      <c r="O351" s="13">
        <v>2.34</v>
      </c>
      <c r="P351" s="13">
        <v>2.3199999999999998</v>
      </c>
      <c r="Q351" s="13">
        <v>2.2999999999999998</v>
      </c>
    </row>
    <row r="352" spans="1:17" ht="15">
      <c r="A352" s="35" t="s">
        <v>23</v>
      </c>
      <c r="B352" s="35">
        <v>109</v>
      </c>
      <c r="C352" s="24">
        <v>3.23</v>
      </c>
      <c r="D352" s="24">
        <v>3.18</v>
      </c>
      <c r="E352" s="13">
        <v>3.08</v>
      </c>
      <c r="F352" s="13">
        <v>2.58</v>
      </c>
      <c r="G352" s="13">
        <v>2.5299999999999998</v>
      </c>
      <c r="H352" s="13">
        <v>2.48</v>
      </c>
      <c r="J352" s="35" t="s">
        <v>23</v>
      </c>
      <c r="K352" s="35">
        <v>109</v>
      </c>
      <c r="L352" s="13">
        <v>2.5</v>
      </c>
      <c r="M352" s="13">
        <v>2.4500000000000002</v>
      </c>
      <c r="N352" s="13">
        <v>2.4</v>
      </c>
      <c r="O352" s="13">
        <v>2.39</v>
      </c>
      <c r="P352" s="13">
        <v>2.37</v>
      </c>
      <c r="Q352" s="13">
        <v>2.35</v>
      </c>
    </row>
    <row r="353" spans="1:17" ht="15">
      <c r="A353" s="35" t="s">
        <v>23</v>
      </c>
      <c r="B353" s="35">
        <v>108</v>
      </c>
      <c r="C353" s="24">
        <v>3.26</v>
      </c>
      <c r="D353" s="24">
        <v>3.21</v>
      </c>
      <c r="E353" s="13">
        <v>3.11</v>
      </c>
      <c r="F353" s="13">
        <v>3.01</v>
      </c>
      <c r="G353" s="13">
        <v>2.56</v>
      </c>
      <c r="H353" s="13">
        <v>2.5099999999999998</v>
      </c>
      <c r="J353" s="35" t="s">
        <v>23</v>
      </c>
      <c r="K353" s="35">
        <v>108</v>
      </c>
      <c r="L353" s="13">
        <v>2.5499999999999998</v>
      </c>
      <c r="M353" s="13">
        <v>2.5</v>
      </c>
      <c r="N353" s="13">
        <v>2.4500000000000002</v>
      </c>
      <c r="O353" s="13">
        <v>2.44</v>
      </c>
      <c r="P353" s="13">
        <v>2.42</v>
      </c>
      <c r="Q353" s="13">
        <v>2.4</v>
      </c>
    </row>
    <row r="354" spans="1:17" ht="15">
      <c r="A354" s="35" t="s">
        <v>23</v>
      </c>
      <c r="B354" s="35">
        <v>107</v>
      </c>
      <c r="C354" s="24">
        <v>3.29</v>
      </c>
      <c r="D354" s="24">
        <v>3.24</v>
      </c>
      <c r="E354" s="13">
        <v>3.14</v>
      </c>
      <c r="F354" s="13">
        <v>3.04</v>
      </c>
      <c r="G354" s="13">
        <v>2.59</v>
      </c>
      <c r="H354" s="13">
        <v>2.54</v>
      </c>
      <c r="J354" s="35" t="s">
        <v>23</v>
      </c>
      <c r="K354" s="35">
        <v>107</v>
      </c>
      <c r="L354" s="13">
        <v>3</v>
      </c>
      <c r="M354" s="13">
        <v>2.5499999999999998</v>
      </c>
      <c r="N354" s="13">
        <v>2.5</v>
      </c>
      <c r="O354" s="13">
        <v>2.4900000000000002</v>
      </c>
      <c r="P354" s="13">
        <v>2.4700000000000002</v>
      </c>
      <c r="Q354" s="13">
        <v>2.4500000000000002</v>
      </c>
    </row>
    <row r="355" spans="1:17" ht="15">
      <c r="A355" s="35" t="s">
        <v>23</v>
      </c>
      <c r="B355" s="35">
        <v>106</v>
      </c>
      <c r="C355" s="24">
        <v>3.32</v>
      </c>
      <c r="D355" s="24">
        <v>3.27</v>
      </c>
      <c r="E355" s="13">
        <v>3.17</v>
      </c>
      <c r="F355" s="13">
        <v>3.07</v>
      </c>
      <c r="G355" s="13">
        <v>3.02</v>
      </c>
      <c r="H355" s="13">
        <v>2.57</v>
      </c>
      <c r="J355" s="35" t="s">
        <v>23</v>
      </c>
      <c r="K355" s="35">
        <v>106</v>
      </c>
      <c r="L355" s="13">
        <v>3.05</v>
      </c>
      <c r="M355" s="13">
        <v>3</v>
      </c>
      <c r="N355" s="13">
        <v>2.5499999999999998</v>
      </c>
      <c r="O355" s="13">
        <v>2.54</v>
      </c>
      <c r="P355" s="13">
        <v>2.52</v>
      </c>
      <c r="Q355" s="13">
        <v>2.5</v>
      </c>
    </row>
    <row r="356" spans="1:17" ht="15">
      <c r="A356" s="35" t="s">
        <v>23</v>
      </c>
      <c r="B356" s="35">
        <v>105</v>
      </c>
      <c r="C356" s="24">
        <v>3.35</v>
      </c>
      <c r="D356" s="24">
        <v>3.3</v>
      </c>
      <c r="E356" s="13">
        <v>3.2</v>
      </c>
      <c r="F356" s="13">
        <v>3.1</v>
      </c>
      <c r="G356" s="13">
        <v>3.05</v>
      </c>
      <c r="H356" s="13">
        <v>3</v>
      </c>
      <c r="J356" s="35" t="s">
        <v>23</v>
      </c>
      <c r="K356" s="35">
        <v>105</v>
      </c>
      <c r="L356" s="13">
        <v>3.1</v>
      </c>
      <c r="M356" s="13">
        <v>3.05</v>
      </c>
      <c r="N356" s="13">
        <v>3</v>
      </c>
      <c r="O356" s="13">
        <v>2.59</v>
      </c>
      <c r="P356" s="13">
        <v>2.57</v>
      </c>
      <c r="Q356" s="13">
        <v>2.5499999999999998</v>
      </c>
    </row>
    <row r="357" spans="1:17" ht="15">
      <c r="A357" s="35" t="s">
        <v>23</v>
      </c>
      <c r="B357" s="35">
        <v>104</v>
      </c>
      <c r="C357" s="13">
        <v>3.39</v>
      </c>
      <c r="D357" s="13">
        <v>3.34</v>
      </c>
      <c r="E357" s="13">
        <v>3.24</v>
      </c>
      <c r="F357" s="13">
        <v>3.14</v>
      </c>
      <c r="G357" s="13">
        <v>3.09</v>
      </c>
      <c r="H357" s="13">
        <v>3.04</v>
      </c>
      <c r="J357" s="35" t="s">
        <v>23</v>
      </c>
      <c r="K357" s="35">
        <v>104</v>
      </c>
      <c r="L357" s="13">
        <v>3.15</v>
      </c>
      <c r="M357" s="13">
        <v>3.1</v>
      </c>
      <c r="N357" s="13">
        <v>3.05</v>
      </c>
      <c r="O357" s="13">
        <v>3.04</v>
      </c>
      <c r="P357" s="13">
        <v>3.02</v>
      </c>
      <c r="Q357" s="13">
        <v>3</v>
      </c>
    </row>
    <row r="358" spans="1:17" ht="15">
      <c r="A358" s="35" t="s">
        <v>23</v>
      </c>
      <c r="B358" s="35">
        <v>103</v>
      </c>
      <c r="C358" s="24">
        <v>3.43</v>
      </c>
      <c r="D358" s="24">
        <v>3.38</v>
      </c>
      <c r="E358" s="13">
        <v>3.28</v>
      </c>
      <c r="F358" s="13">
        <v>3.18</v>
      </c>
      <c r="G358" s="13">
        <v>3.13</v>
      </c>
      <c r="H358" s="13">
        <v>3.08</v>
      </c>
      <c r="J358" s="35" t="s">
        <v>23</v>
      </c>
      <c r="K358" s="35">
        <v>103</v>
      </c>
      <c r="L358" s="13">
        <v>3.2</v>
      </c>
      <c r="M358" s="13">
        <v>3.15</v>
      </c>
      <c r="N358" s="13">
        <v>3.1</v>
      </c>
      <c r="O358" s="13">
        <v>3.09</v>
      </c>
      <c r="P358" s="13">
        <v>3.07</v>
      </c>
      <c r="Q358" s="13">
        <v>3.05</v>
      </c>
    </row>
    <row r="359" spans="1:17" ht="15">
      <c r="A359" s="35" t="s">
        <v>23</v>
      </c>
      <c r="B359" s="35">
        <v>102</v>
      </c>
      <c r="C359" s="13">
        <v>3.47</v>
      </c>
      <c r="D359" s="13">
        <v>3.42</v>
      </c>
      <c r="E359" s="13">
        <v>3.32</v>
      </c>
      <c r="F359" s="13">
        <v>3.22</v>
      </c>
      <c r="G359" s="13">
        <v>3.17</v>
      </c>
      <c r="H359" s="13">
        <v>3.12</v>
      </c>
      <c r="J359" s="35" t="s">
        <v>23</v>
      </c>
      <c r="K359" s="35">
        <v>102</v>
      </c>
      <c r="L359" s="13">
        <v>3.25</v>
      </c>
      <c r="M359" s="13">
        <v>3.2</v>
      </c>
      <c r="N359" s="13">
        <v>3.15</v>
      </c>
      <c r="O359" s="13">
        <v>3.14</v>
      </c>
      <c r="P359" s="13">
        <v>3.12</v>
      </c>
      <c r="Q359" s="13">
        <v>3.1</v>
      </c>
    </row>
    <row r="360" spans="1:17" ht="15">
      <c r="A360" s="35" t="s">
        <v>23</v>
      </c>
      <c r="B360" s="35">
        <v>101</v>
      </c>
      <c r="C360" s="24">
        <v>3.51</v>
      </c>
      <c r="D360" s="24">
        <v>3.46</v>
      </c>
      <c r="E360" s="13">
        <v>3.36</v>
      </c>
      <c r="F360" s="13">
        <v>3.26</v>
      </c>
      <c r="G360" s="13">
        <v>3.21</v>
      </c>
      <c r="H360" s="13">
        <v>3.16</v>
      </c>
      <c r="J360" s="35" t="s">
        <v>23</v>
      </c>
      <c r="K360" s="35">
        <v>101</v>
      </c>
      <c r="L360" s="13">
        <v>3.3</v>
      </c>
      <c r="M360" s="13">
        <v>3.25</v>
      </c>
      <c r="N360" s="13">
        <v>3.2</v>
      </c>
      <c r="O360" s="13">
        <v>3.19</v>
      </c>
      <c r="P360" s="13">
        <v>3.17</v>
      </c>
      <c r="Q360" s="13">
        <v>3.15</v>
      </c>
    </row>
    <row r="361" spans="1:17" ht="15">
      <c r="A361" s="35" t="s">
        <v>23</v>
      </c>
      <c r="B361" s="35">
        <v>100</v>
      </c>
      <c r="C361" s="13">
        <v>3.55</v>
      </c>
      <c r="D361" s="13">
        <v>3.5</v>
      </c>
      <c r="E361" s="13">
        <v>3.4</v>
      </c>
      <c r="F361" s="13">
        <v>3.3</v>
      </c>
      <c r="G361" s="13">
        <v>3.25</v>
      </c>
      <c r="H361" s="13">
        <v>3.2</v>
      </c>
      <c r="J361" s="35" t="s">
        <v>23</v>
      </c>
      <c r="K361" s="35">
        <v>100</v>
      </c>
      <c r="L361" s="13">
        <v>3.35</v>
      </c>
      <c r="M361" s="13">
        <v>3.3</v>
      </c>
      <c r="N361" s="13">
        <v>3.25</v>
      </c>
      <c r="O361" s="13">
        <v>3.24</v>
      </c>
      <c r="P361" s="13">
        <v>3.22</v>
      </c>
      <c r="Q361" s="13">
        <v>3.2</v>
      </c>
    </row>
    <row r="362" spans="1:17" ht="15">
      <c r="A362" s="35" t="s">
        <v>23</v>
      </c>
      <c r="B362" s="35">
        <v>95</v>
      </c>
      <c r="C362" s="13">
        <v>4.05</v>
      </c>
      <c r="D362" s="13">
        <v>3.55</v>
      </c>
      <c r="E362" s="13">
        <v>3.45</v>
      </c>
      <c r="F362" s="13">
        <v>3.35</v>
      </c>
      <c r="G362" s="13">
        <v>3.3</v>
      </c>
      <c r="H362" s="13">
        <v>3.25</v>
      </c>
      <c r="J362" s="35" t="s">
        <v>23</v>
      </c>
      <c r="K362" s="35">
        <v>95</v>
      </c>
      <c r="L362" s="13">
        <v>3.42</v>
      </c>
      <c r="M362" s="13">
        <v>3.37</v>
      </c>
      <c r="N362" s="13">
        <v>3.32</v>
      </c>
      <c r="O362" s="13">
        <v>3.3</v>
      </c>
      <c r="P362" s="13">
        <v>3.28</v>
      </c>
      <c r="Q362" s="13">
        <v>3.26</v>
      </c>
    </row>
    <row r="363" spans="1:17" ht="15">
      <c r="A363" s="35" t="s">
        <v>23</v>
      </c>
      <c r="B363" s="35">
        <v>90</v>
      </c>
      <c r="C363" s="13">
        <v>4.1500000000000004</v>
      </c>
      <c r="D363" s="13">
        <v>4</v>
      </c>
      <c r="E363" s="13">
        <v>3.5</v>
      </c>
      <c r="F363" s="13">
        <v>3.4</v>
      </c>
      <c r="G363" s="13">
        <v>3.35</v>
      </c>
      <c r="H363" s="13">
        <v>3.3</v>
      </c>
      <c r="J363" s="35" t="s">
        <v>23</v>
      </c>
      <c r="K363" s="35">
        <v>90</v>
      </c>
      <c r="L363" s="13">
        <v>3.49</v>
      </c>
      <c r="M363" s="13">
        <v>3.44</v>
      </c>
      <c r="N363" s="13">
        <v>3.39</v>
      </c>
      <c r="O363" s="13">
        <v>3.36</v>
      </c>
      <c r="P363" s="13">
        <v>3.34</v>
      </c>
      <c r="Q363" s="13">
        <v>3.32</v>
      </c>
    </row>
    <row r="364" spans="1:17" ht="15">
      <c r="A364" s="35" t="s">
        <v>24</v>
      </c>
      <c r="B364" s="35">
        <v>85</v>
      </c>
      <c r="C364" s="13">
        <v>4.22</v>
      </c>
      <c r="D364" s="13">
        <v>4.07</v>
      </c>
      <c r="E364" s="13">
        <v>3.57</v>
      </c>
      <c r="F364" s="13">
        <v>3.47</v>
      </c>
      <c r="G364" s="13">
        <v>3.42</v>
      </c>
      <c r="H364" s="13">
        <v>3.37</v>
      </c>
      <c r="J364" s="35" t="s">
        <v>24</v>
      </c>
      <c r="K364" s="35">
        <v>85</v>
      </c>
      <c r="L364" s="13">
        <v>3.57</v>
      </c>
      <c r="M364" s="13">
        <v>3.52</v>
      </c>
      <c r="N364" s="13">
        <v>3.47</v>
      </c>
      <c r="O364" s="13">
        <v>3.43</v>
      </c>
      <c r="P364" s="13">
        <v>3.41</v>
      </c>
      <c r="Q364" s="13">
        <v>3.39</v>
      </c>
    </row>
    <row r="365" spans="1:17" ht="15">
      <c r="A365" s="35" t="s">
        <v>24</v>
      </c>
      <c r="B365" s="35">
        <v>80</v>
      </c>
      <c r="C365" s="13">
        <v>4.3</v>
      </c>
      <c r="D365" s="13">
        <v>4.1500000000000004</v>
      </c>
      <c r="E365" s="13">
        <v>4.05</v>
      </c>
      <c r="F365" s="13">
        <v>3.55</v>
      </c>
      <c r="G365" s="13">
        <v>3.5</v>
      </c>
      <c r="H365" s="13">
        <v>3.45</v>
      </c>
      <c r="J365" s="35" t="s">
        <v>24</v>
      </c>
      <c r="K365" s="35">
        <v>80</v>
      </c>
      <c r="L365" s="13">
        <v>4.05</v>
      </c>
      <c r="M365" s="13">
        <v>4</v>
      </c>
      <c r="N365" s="13">
        <v>3.55</v>
      </c>
      <c r="O365" s="13">
        <v>3.5</v>
      </c>
      <c r="P365" s="13">
        <v>3.48</v>
      </c>
      <c r="Q365" s="13">
        <v>3.46</v>
      </c>
    </row>
    <row r="366" spans="1:17" ht="15">
      <c r="A366" s="35" t="s">
        <v>25</v>
      </c>
      <c r="B366" s="35">
        <v>78</v>
      </c>
      <c r="C366" s="13">
        <v>4.3499999999999996</v>
      </c>
      <c r="D366" s="13">
        <v>4.2</v>
      </c>
      <c r="E366" s="13">
        <v>4.0999999999999996</v>
      </c>
      <c r="F366" s="13">
        <v>4</v>
      </c>
      <c r="G366" s="13">
        <v>3.55</v>
      </c>
      <c r="H366" s="13">
        <v>3.5</v>
      </c>
      <c r="J366" s="35" t="s">
        <v>25</v>
      </c>
      <c r="K366" s="35">
        <v>78</v>
      </c>
      <c r="L366" s="13">
        <v>4.0999999999999996</v>
      </c>
      <c r="M366" s="13">
        <v>4.05</v>
      </c>
      <c r="N366" s="13">
        <v>4</v>
      </c>
      <c r="O366" s="13">
        <v>3.55</v>
      </c>
      <c r="P366" s="13">
        <v>3.53</v>
      </c>
      <c r="Q366" s="13">
        <v>3.51</v>
      </c>
    </row>
    <row r="367" spans="1:17" ht="15">
      <c r="A367" s="35" t="s">
        <v>25</v>
      </c>
      <c r="B367" s="35">
        <v>76</v>
      </c>
      <c r="C367" s="13">
        <v>4.4000000000000004</v>
      </c>
      <c r="D367" s="13">
        <v>4.25</v>
      </c>
      <c r="E367" s="13">
        <v>4.1500000000000004</v>
      </c>
      <c r="F367" s="13">
        <v>4.05</v>
      </c>
      <c r="G367" s="13">
        <v>4</v>
      </c>
      <c r="H367" s="13">
        <v>3.55</v>
      </c>
      <c r="J367" s="35" t="s">
        <v>25</v>
      </c>
      <c r="K367" s="35">
        <v>76</v>
      </c>
      <c r="L367" s="13">
        <v>4.1500000000000004</v>
      </c>
      <c r="M367" s="13">
        <v>4.0999999999999996</v>
      </c>
      <c r="N367" s="13">
        <v>4.05</v>
      </c>
      <c r="O367" s="13">
        <v>4</v>
      </c>
      <c r="P367" s="13">
        <v>3.58</v>
      </c>
      <c r="Q367" s="13">
        <v>3.56</v>
      </c>
    </row>
    <row r="368" spans="1:17" ht="15">
      <c r="A368" s="35" t="s">
        <v>25</v>
      </c>
      <c r="B368" s="35">
        <v>74</v>
      </c>
      <c r="C368" s="13">
        <v>4.45</v>
      </c>
      <c r="D368" s="13">
        <v>4.3</v>
      </c>
      <c r="E368" s="13">
        <v>4.2</v>
      </c>
      <c r="F368" s="13">
        <v>4.0999999999999996</v>
      </c>
      <c r="G368" s="13">
        <v>4.05</v>
      </c>
      <c r="H368" s="13">
        <v>4</v>
      </c>
      <c r="J368" s="35" t="s">
        <v>25</v>
      </c>
      <c r="K368" s="35">
        <v>74</v>
      </c>
      <c r="L368" s="13">
        <v>4.2</v>
      </c>
      <c r="M368" s="13">
        <v>4.1500000000000004</v>
      </c>
      <c r="N368" s="13">
        <v>4.0999999999999996</v>
      </c>
      <c r="O368" s="13">
        <v>4.05</v>
      </c>
      <c r="P368" s="13">
        <v>4.03</v>
      </c>
      <c r="Q368" s="13">
        <v>4.01</v>
      </c>
    </row>
    <row r="369" spans="1:17" ht="15">
      <c r="A369" s="35" t="s">
        <v>25</v>
      </c>
      <c r="B369" s="35">
        <v>72</v>
      </c>
      <c r="C369" s="13">
        <v>4.5</v>
      </c>
      <c r="D369" s="13">
        <v>4.3499999999999996</v>
      </c>
      <c r="E369" s="13">
        <v>4.25</v>
      </c>
      <c r="F369" s="13">
        <v>4.1500000000000004</v>
      </c>
      <c r="G369" s="13">
        <v>4.0999999999999996</v>
      </c>
      <c r="H369" s="13">
        <v>4.05</v>
      </c>
      <c r="J369" s="35" t="s">
        <v>25</v>
      </c>
      <c r="K369" s="35">
        <v>72</v>
      </c>
      <c r="L369" s="13">
        <v>4.25</v>
      </c>
      <c r="M369" s="13">
        <v>4.2</v>
      </c>
      <c r="N369" s="13">
        <v>4.1500000000000004</v>
      </c>
      <c r="O369" s="13">
        <v>4.0999999999999996</v>
      </c>
      <c r="P369" s="13">
        <v>4.08</v>
      </c>
      <c r="Q369" s="13">
        <v>4.0599999999999996</v>
      </c>
    </row>
    <row r="370" spans="1:17" ht="15">
      <c r="A370" s="35" t="s">
        <v>25</v>
      </c>
      <c r="B370" s="35">
        <v>70</v>
      </c>
      <c r="C370" s="13">
        <v>4.55</v>
      </c>
      <c r="D370" s="13">
        <v>4.4000000000000004</v>
      </c>
      <c r="E370" s="13">
        <v>4.3</v>
      </c>
      <c r="F370" s="13">
        <v>4.2</v>
      </c>
      <c r="G370" s="13">
        <v>4.1500000000000004</v>
      </c>
      <c r="H370" s="13">
        <v>4.0999999999999996</v>
      </c>
      <c r="J370" s="35" t="s">
        <v>25</v>
      </c>
      <c r="K370" s="35">
        <v>70</v>
      </c>
      <c r="L370" s="13">
        <v>4.3</v>
      </c>
      <c r="M370" s="13">
        <v>4.25</v>
      </c>
      <c r="N370" s="13">
        <v>4.2</v>
      </c>
      <c r="O370" s="13">
        <v>4.1500000000000004</v>
      </c>
      <c r="P370" s="13">
        <v>4.13</v>
      </c>
      <c r="Q370" s="13">
        <v>4.1100000000000003</v>
      </c>
    </row>
    <row r="371" spans="1:17" ht="15">
      <c r="A371" s="35" t="s">
        <v>25</v>
      </c>
      <c r="B371" s="35">
        <v>68</v>
      </c>
      <c r="C371" s="13">
        <v>5</v>
      </c>
      <c r="D371" s="13">
        <v>4.45</v>
      </c>
      <c r="E371" s="13">
        <v>4.3499999999999996</v>
      </c>
      <c r="F371" s="13">
        <v>4.25</v>
      </c>
      <c r="G371" s="13">
        <v>4.2</v>
      </c>
      <c r="H371" s="13">
        <v>4.1500000000000004</v>
      </c>
      <c r="J371" s="35" t="s">
        <v>25</v>
      </c>
      <c r="K371" s="35">
        <v>68</v>
      </c>
      <c r="L371" s="13">
        <v>4.3499999999999996</v>
      </c>
      <c r="M371" s="13">
        <v>4.3</v>
      </c>
      <c r="N371" s="13">
        <v>4.25</v>
      </c>
      <c r="O371" s="13">
        <v>4.2</v>
      </c>
      <c r="P371" s="13">
        <v>4.18</v>
      </c>
      <c r="Q371" s="13">
        <v>4.16</v>
      </c>
    </row>
    <row r="372" spans="1:17" ht="15">
      <c r="A372" s="35" t="s">
        <v>25</v>
      </c>
      <c r="B372" s="35">
        <v>66</v>
      </c>
      <c r="C372" s="13">
        <v>5.05</v>
      </c>
      <c r="D372" s="13">
        <v>4.5</v>
      </c>
      <c r="E372" s="13">
        <v>4.4000000000000004</v>
      </c>
      <c r="F372" s="13">
        <v>4.3</v>
      </c>
      <c r="G372" s="13">
        <v>4.25</v>
      </c>
      <c r="H372" s="13">
        <v>4.2</v>
      </c>
      <c r="J372" s="35" t="s">
        <v>25</v>
      </c>
      <c r="K372" s="35">
        <v>66</v>
      </c>
      <c r="L372" s="13">
        <v>4.4000000000000004</v>
      </c>
      <c r="M372" s="13">
        <v>4.3499999999999996</v>
      </c>
      <c r="N372" s="13">
        <v>4.3</v>
      </c>
      <c r="O372" s="13">
        <v>4.25</v>
      </c>
      <c r="P372" s="13">
        <v>4.2300000000000004</v>
      </c>
      <c r="Q372" s="13">
        <v>4.21</v>
      </c>
    </row>
    <row r="373" spans="1:17" ht="15">
      <c r="A373" s="35" t="s">
        <v>25</v>
      </c>
      <c r="B373" s="35">
        <v>64</v>
      </c>
      <c r="C373" s="13">
        <v>5.0999999999999996</v>
      </c>
      <c r="D373" s="13">
        <v>4.55</v>
      </c>
      <c r="E373" s="13">
        <v>4.45</v>
      </c>
      <c r="F373" s="13">
        <v>4.3499999999999996</v>
      </c>
      <c r="G373" s="13">
        <v>4.3</v>
      </c>
      <c r="H373" s="13">
        <v>4.25</v>
      </c>
      <c r="J373" s="35" t="s">
        <v>25</v>
      </c>
      <c r="K373" s="35">
        <v>64</v>
      </c>
      <c r="L373" s="13">
        <v>4.45</v>
      </c>
      <c r="M373" s="13">
        <v>4.4000000000000004</v>
      </c>
      <c r="N373" s="13">
        <v>4.3499999999999996</v>
      </c>
      <c r="O373" s="13">
        <v>4.3</v>
      </c>
      <c r="P373" s="13">
        <v>4.28</v>
      </c>
      <c r="Q373" s="13">
        <v>4.26</v>
      </c>
    </row>
    <row r="374" spans="1:17" ht="15">
      <c r="A374" s="35" t="s">
        <v>25</v>
      </c>
      <c r="B374" s="35">
        <v>62</v>
      </c>
      <c r="C374" s="13">
        <v>5.15</v>
      </c>
      <c r="D374" s="13">
        <v>5</v>
      </c>
      <c r="E374" s="13">
        <v>4.5</v>
      </c>
      <c r="F374" s="13">
        <v>4.4000000000000004</v>
      </c>
      <c r="G374" s="13">
        <v>4.3499999999999996</v>
      </c>
      <c r="H374" s="13">
        <v>4.3</v>
      </c>
      <c r="J374" s="35" t="s">
        <v>25</v>
      </c>
      <c r="K374" s="35">
        <v>62</v>
      </c>
      <c r="L374" s="13">
        <v>4.5</v>
      </c>
      <c r="M374" s="13">
        <v>4.45</v>
      </c>
      <c r="N374" s="13">
        <v>4.4000000000000004</v>
      </c>
      <c r="O374" s="13">
        <v>4.3499999999999996</v>
      </c>
      <c r="P374" s="13">
        <v>4.33</v>
      </c>
      <c r="Q374" s="13">
        <v>4.3099999999999996</v>
      </c>
    </row>
    <row r="375" spans="1:17" ht="15">
      <c r="A375" s="35" t="s">
        <v>25</v>
      </c>
      <c r="B375" s="35">
        <v>60</v>
      </c>
      <c r="C375" s="13">
        <v>5.2</v>
      </c>
      <c r="D375" s="13">
        <v>5.05</v>
      </c>
      <c r="E375" s="13">
        <v>4.55</v>
      </c>
      <c r="F375" s="13">
        <v>4.45</v>
      </c>
      <c r="G375" s="13">
        <v>4.4000000000000004</v>
      </c>
      <c r="H375" s="13">
        <v>4.3499999999999996</v>
      </c>
      <c r="J375" s="35" t="s">
        <v>25</v>
      </c>
      <c r="K375" s="35">
        <v>60</v>
      </c>
      <c r="L375" s="13">
        <v>4.55</v>
      </c>
      <c r="M375" s="13">
        <v>4.5</v>
      </c>
      <c r="N375" s="13">
        <v>4.45</v>
      </c>
      <c r="O375" s="13">
        <v>4.4000000000000004</v>
      </c>
      <c r="P375" s="13">
        <v>4.38</v>
      </c>
      <c r="Q375" s="13">
        <v>4.3600000000000003</v>
      </c>
    </row>
    <row r="376" spans="1:17" ht="15">
      <c r="A376" s="35" t="s">
        <v>26</v>
      </c>
      <c r="B376" s="35">
        <v>50</v>
      </c>
      <c r="C376" s="13">
        <v>5.4</v>
      </c>
      <c r="D376" s="13">
        <v>5.25</v>
      </c>
      <c r="E376" s="13">
        <v>5.15</v>
      </c>
      <c r="F376" s="13">
        <v>5.05</v>
      </c>
      <c r="G376" s="13">
        <v>5</v>
      </c>
      <c r="H376" s="13">
        <v>4.55</v>
      </c>
      <c r="J376" s="35" t="s">
        <v>26</v>
      </c>
      <c r="K376" s="35">
        <v>50</v>
      </c>
      <c r="L376" s="13">
        <v>5.05</v>
      </c>
      <c r="M376" s="13">
        <v>5</v>
      </c>
      <c r="N376" s="13">
        <v>4.55</v>
      </c>
      <c r="O376" s="13">
        <v>4.5</v>
      </c>
      <c r="P376" s="13">
        <v>4.4800000000000004</v>
      </c>
      <c r="Q376" s="13">
        <v>4.46</v>
      </c>
    </row>
    <row r="377" spans="1:17" ht="15">
      <c r="A377" s="35" t="s">
        <v>26</v>
      </c>
      <c r="B377" s="35">
        <v>40</v>
      </c>
      <c r="C377" s="13">
        <v>6</v>
      </c>
      <c r="D377" s="13">
        <v>5.45</v>
      </c>
      <c r="E377" s="13">
        <v>5.35</v>
      </c>
      <c r="F377" s="13">
        <v>5.25</v>
      </c>
      <c r="G377" s="13">
        <v>5.2</v>
      </c>
      <c r="H377" s="13">
        <v>5.15</v>
      </c>
      <c r="J377" s="35" t="s">
        <v>26</v>
      </c>
      <c r="K377" s="35">
        <v>40</v>
      </c>
      <c r="L377" s="13">
        <v>5.15</v>
      </c>
      <c r="M377" s="13">
        <v>5.0999999999999996</v>
      </c>
      <c r="N377" s="13">
        <v>5.05</v>
      </c>
      <c r="O377" s="13">
        <v>5</v>
      </c>
      <c r="P377" s="13">
        <v>4.58</v>
      </c>
      <c r="Q377" s="13">
        <v>4.5599999999999996</v>
      </c>
    </row>
    <row r="378" spans="1:17" ht="15">
      <c r="A378" s="35" t="s">
        <v>26</v>
      </c>
      <c r="B378" s="35">
        <v>30</v>
      </c>
      <c r="C378" s="13">
        <v>6.2</v>
      </c>
      <c r="D378" s="13">
        <v>6.05</v>
      </c>
      <c r="E378" s="13">
        <v>5.55</v>
      </c>
      <c r="F378" s="13">
        <v>5.45</v>
      </c>
      <c r="G378" s="13">
        <v>5.4</v>
      </c>
      <c r="H378" s="13">
        <v>5.35</v>
      </c>
      <c r="J378" s="35" t="s">
        <v>26</v>
      </c>
      <c r="K378" s="35">
        <v>30</v>
      </c>
      <c r="L378" s="13">
        <v>5.25</v>
      </c>
      <c r="M378" s="13">
        <v>5.2</v>
      </c>
      <c r="N378" s="13">
        <v>5.15</v>
      </c>
      <c r="O378" s="13">
        <v>5.0999999999999996</v>
      </c>
      <c r="P378" s="13">
        <v>5.08</v>
      </c>
      <c r="Q378" s="13">
        <v>5.0599999999999996</v>
      </c>
    </row>
    <row r="379" spans="1:17" ht="15">
      <c r="A379" s="35" t="s">
        <v>26</v>
      </c>
      <c r="B379" s="35">
        <v>20</v>
      </c>
      <c r="C379" s="13">
        <v>6.4</v>
      </c>
      <c r="D379" s="13">
        <v>6.25</v>
      </c>
      <c r="E379" s="13">
        <v>6.15</v>
      </c>
      <c r="F379" s="13">
        <v>6.05</v>
      </c>
      <c r="G379" s="13">
        <v>6</v>
      </c>
      <c r="H379" s="13">
        <v>5.55</v>
      </c>
      <c r="J379" s="35" t="s">
        <v>26</v>
      </c>
      <c r="K379" s="35">
        <v>20</v>
      </c>
      <c r="L379" s="13">
        <v>5.35</v>
      </c>
      <c r="M379" s="13">
        <v>5.3</v>
      </c>
      <c r="N379" s="13">
        <v>5.25</v>
      </c>
      <c r="O379" s="13">
        <v>5.2</v>
      </c>
      <c r="P379" s="13">
        <v>5.18</v>
      </c>
      <c r="Q379" s="13">
        <v>5.16</v>
      </c>
    </row>
    <row r="380" spans="1:17" ht="15">
      <c r="A380" s="35" t="s">
        <v>26</v>
      </c>
      <c r="B380" s="54">
        <v>10</v>
      </c>
      <c r="C380" s="13">
        <v>7</v>
      </c>
      <c r="D380" s="13">
        <v>6.45</v>
      </c>
      <c r="E380" s="13">
        <v>6.35</v>
      </c>
      <c r="F380" s="13">
        <v>6.25</v>
      </c>
      <c r="G380" s="13">
        <v>6.2</v>
      </c>
      <c r="H380" s="13">
        <v>6.15</v>
      </c>
      <c r="J380" s="35" t="s">
        <v>26</v>
      </c>
      <c r="K380" s="54">
        <v>10</v>
      </c>
      <c r="L380" s="13">
        <v>5.45</v>
      </c>
      <c r="M380" s="13">
        <v>5.4</v>
      </c>
      <c r="N380" s="13">
        <v>5.35</v>
      </c>
      <c r="O380" s="13">
        <v>5.3</v>
      </c>
      <c r="P380" s="13">
        <v>5.28</v>
      </c>
      <c r="Q380" s="13">
        <v>5.26</v>
      </c>
    </row>
    <row r="381" spans="1:17" ht="15">
      <c r="A381" s="54" t="s">
        <v>26</v>
      </c>
      <c r="B381" s="54">
        <v>0</v>
      </c>
      <c r="C381" s="13">
        <v>20</v>
      </c>
      <c r="D381" s="13">
        <v>20</v>
      </c>
      <c r="E381" s="13">
        <v>20</v>
      </c>
      <c r="F381" s="13">
        <v>20</v>
      </c>
      <c r="G381" s="13">
        <v>20</v>
      </c>
      <c r="H381" s="13">
        <v>20</v>
      </c>
      <c r="J381" s="54" t="s">
        <v>26</v>
      </c>
      <c r="K381" s="54">
        <v>0</v>
      </c>
      <c r="L381" s="13">
        <v>20</v>
      </c>
      <c r="M381" s="13">
        <v>20</v>
      </c>
      <c r="N381" s="13">
        <v>20</v>
      </c>
      <c r="O381" s="13">
        <v>20</v>
      </c>
      <c r="P381" s="13">
        <v>20</v>
      </c>
      <c r="Q381" s="13">
        <v>20</v>
      </c>
    </row>
    <row r="387" spans="1:19" ht="14.25">
      <c r="A387" s="73" t="s">
        <v>42</v>
      </c>
      <c r="B387" s="73"/>
      <c r="C387" s="73"/>
      <c r="D387" s="73"/>
      <c r="E387" s="73"/>
      <c r="F387" s="73"/>
      <c r="G387" s="73"/>
      <c r="H387" s="73"/>
      <c r="I387" s="73"/>
    </row>
    <row r="389" spans="1:19" ht="14.25">
      <c r="A389" s="6" t="s">
        <v>43</v>
      </c>
    </row>
    <row r="390" spans="1:19" ht="28.5" customHeight="1">
      <c r="A390" s="7" t="s">
        <v>44</v>
      </c>
      <c r="B390" s="8" t="s">
        <v>45</v>
      </c>
      <c r="C390" s="8" t="s">
        <v>46</v>
      </c>
      <c r="F390" s="80" t="s">
        <v>100</v>
      </c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</row>
    <row r="391" spans="1:19" ht="28.5">
      <c r="A391" s="77" t="s">
        <v>47</v>
      </c>
      <c r="B391" s="9" t="s">
        <v>48</v>
      </c>
      <c r="C391" s="9">
        <v>15</v>
      </c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</row>
    <row r="392" spans="1:19" ht="14.25">
      <c r="A392" s="77"/>
      <c r="B392" s="9" t="s">
        <v>49</v>
      </c>
      <c r="C392" s="9">
        <v>15</v>
      </c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</row>
    <row r="393" spans="1:19" ht="14.25">
      <c r="A393" s="77" t="s">
        <v>50</v>
      </c>
      <c r="B393" s="9" t="s">
        <v>51</v>
      </c>
      <c r="C393" s="9">
        <v>20</v>
      </c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</row>
    <row r="394" spans="1:19" ht="14.25">
      <c r="A394" s="77"/>
      <c r="B394" s="9" t="s">
        <v>52</v>
      </c>
      <c r="C394" s="9">
        <v>30</v>
      </c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</row>
    <row r="395" spans="1:19" ht="14.25">
      <c r="A395" s="77"/>
      <c r="B395" s="9" t="s">
        <v>53</v>
      </c>
      <c r="C395" s="9">
        <v>20</v>
      </c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</row>
    <row r="396" spans="1:19" ht="14.25">
      <c r="A396" s="77" t="s">
        <v>54</v>
      </c>
      <c r="B396" s="9" t="s">
        <v>51</v>
      </c>
      <c r="C396" s="9">
        <v>20</v>
      </c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</row>
    <row r="397" spans="1:19" ht="14.25">
      <c r="A397" s="77"/>
      <c r="B397" s="9" t="s">
        <v>52</v>
      </c>
      <c r="C397" s="9">
        <v>20</v>
      </c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</row>
    <row r="398" spans="1:19" ht="14.25">
      <c r="A398" s="77"/>
      <c r="B398" s="9" t="s">
        <v>53</v>
      </c>
      <c r="C398" s="9">
        <v>20</v>
      </c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</row>
    <row r="399" spans="1:19" ht="28.5">
      <c r="A399" s="77"/>
      <c r="B399" s="9" t="s">
        <v>55</v>
      </c>
      <c r="C399" s="9">
        <v>10</v>
      </c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</row>
    <row r="400" spans="1:19" ht="14.25">
      <c r="A400" s="77" t="s">
        <v>56</v>
      </c>
      <c r="B400" s="9" t="s">
        <v>51</v>
      </c>
      <c r="C400" s="9">
        <v>20</v>
      </c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</row>
    <row r="401" spans="1:19" ht="14.25">
      <c r="A401" s="77"/>
      <c r="B401" s="9" t="s">
        <v>52</v>
      </c>
      <c r="C401" s="9">
        <v>10</v>
      </c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</row>
    <row r="402" spans="1:19" ht="14.25">
      <c r="A402" s="77"/>
      <c r="B402" s="9" t="s">
        <v>53</v>
      </c>
      <c r="C402" s="9">
        <v>10</v>
      </c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</row>
    <row r="403" spans="1:19" ht="28.5">
      <c r="A403" s="77"/>
      <c r="B403" s="9" t="s">
        <v>55</v>
      </c>
      <c r="C403" s="9">
        <v>20</v>
      </c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</row>
    <row r="404" spans="1:19" ht="28.5">
      <c r="A404" s="77"/>
      <c r="B404" s="9" t="s">
        <v>57</v>
      </c>
      <c r="C404" s="9">
        <v>10</v>
      </c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</row>
    <row r="405" spans="1:19" ht="14.25">
      <c r="A405" s="77" t="s">
        <v>58</v>
      </c>
      <c r="B405" s="9" t="s">
        <v>51</v>
      </c>
      <c r="C405" s="9">
        <v>20</v>
      </c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</row>
    <row r="406" spans="1:19" ht="14.25">
      <c r="A406" s="77"/>
      <c r="B406" s="9" t="s">
        <v>52</v>
      </c>
      <c r="C406" s="9">
        <v>10</v>
      </c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</row>
    <row r="407" spans="1:19" ht="14.25">
      <c r="A407" s="77"/>
      <c r="B407" s="9" t="s">
        <v>59</v>
      </c>
      <c r="C407" s="9">
        <v>10</v>
      </c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</row>
    <row r="408" spans="1:19" ht="57">
      <c r="A408" s="77"/>
      <c r="B408" s="9" t="s">
        <v>60</v>
      </c>
      <c r="C408" s="9">
        <v>10</v>
      </c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</row>
    <row r="409" spans="1:19" ht="42.75">
      <c r="A409" s="77"/>
      <c r="B409" s="9" t="s">
        <v>61</v>
      </c>
      <c r="C409" s="9">
        <v>20</v>
      </c>
    </row>
    <row r="411" spans="1:19" ht="16.5">
      <c r="A411" s="10" t="s">
        <v>62</v>
      </c>
    </row>
  </sheetData>
  <sortState ref="H290:O320">
    <sortCondition ref="I290:I320"/>
  </sortState>
  <mergeCells count="190">
    <mergeCell ref="L324:L325"/>
    <mergeCell ref="L349:L350"/>
    <mergeCell ref="M2:M3"/>
    <mergeCell ref="M26:M27"/>
    <mergeCell ref="M52:M53"/>
    <mergeCell ref="M78:M79"/>
    <mergeCell ref="M104:M105"/>
    <mergeCell ref="M128:M129"/>
    <mergeCell ref="K254:K255"/>
    <mergeCell ref="L128:L129"/>
    <mergeCell ref="L154:L155"/>
    <mergeCell ref="L288:L289"/>
    <mergeCell ref="M254:M255"/>
    <mergeCell ref="M288:M289"/>
    <mergeCell ref="M349:M350"/>
    <mergeCell ref="L2:L3"/>
    <mergeCell ref="N324:N325"/>
    <mergeCell ref="N349:N350"/>
    <mergeCell ref="O2:O3"/>
    <mergeCell ref="O181:O182"/>
    <mergeCell ref="O227:O228"/>
    <mergeCell ref="S254:S255"/>
    <mergeCell ref="O288:O289"/>
    <mergeCell ref="O324:O325"/>
    <mergeCell ref="O349:O350"/>
    <mergeCell ref="N2:N3"/>
    <mergeCell ref="N26:N27"/>
    <mergeCell ref="N52:N53"/>
    <mergeCell ref="N78:N79"/>
    <mergeCell ref="P181:P182"/>
    <mergeCell ref="P227:P228"/>
    <mergeCell ref="P349:P350"/>
    <mergeCell ref="Q181:Q182"/>
    <mergeCell ref="Q227:Q228"/>
    <mergeCell ref="Q349:Q350"/>
    <mergeCell ref="R181:R182"/>
    <mergeCell ref="R227:R228"/>
    <mergeCell ref="N254:N255"/>
    <mergeCell ref="P254:P255"/>
    <mergeCell ref="J348:Q348"/>
    <mergeCell ref="A1:N1"/>
    <mergeCell ref="R254:R255"/>
    <mergeCell ref="N288:N289"/>
    <mergeCell ref="J349:J350"/>
    <mergeCell ref="K2:K3"/>
    <mergeCell ref="K26:K27"/>
    <mergeCell ref="K52:K53"/>
    <mergeCell ref="K78:K79"/>
    <mergeCell ref="K104:K105"/>
    <mergeCell ref="K128:K129"/>
    <mergeCell ref="K154:K155"/>
    <mergeCell ref="K181:K182"/>
    <mergeCell ref="K227:K228"/>
    <mergeCell ref="K288:K289"/>
    <mergeCell ref="K226:R226"/>
    <mergeCell ref="K180:R180"/>
    <mergeCell ref="N104:N105"/>
    <mergeCell ref="N128:N129"/>
    <mergeCell ref="N154:N155"/>
    <mergeCell ref="N181:N182"/>
    <mergeCell ref="M154:M155"/>
    <mergeCell ref="M181:M182"/>
    <mergeCell ref="M227:M228"/>
    <mergeCell ref="Q254:Q255"/>
    <mergeCell ref="I2:I3"/>
    <mergeCell ref="I26:I27"/>
    <mergeCell ref="I52:I53"/>
    <mergeCell ref="I78:I79"/>
    <mergeCell ref="I104:I105"/>
    <mergeCell ref="I128:I129"/>
    <mergeCell ref="I154:I155"/>
    <mergeCell ref="J2:J3"/>
    <mergeCell ref="J26:J27"/>
    <mergeCell ref="J52:J53"/>
    <mergeCell ref="J78:J79"/>
    <mergeCell ref="J104:J105"/>
    <mergeCell ref="J128:J129"/>
    <mergeCell ref="J154:J155"/>
    <mergeCell ref="F26:F27"/>
    <mergeCell ref="F52:F53"/>
    <mergeCell ref="F78:F79"/>
    <mergeCell ref="F104:F105"/>
    <mergeCell ref="F128:F129"/>
    <mergeCell ref="F154:F155"/>
    <mergeCell ref="H78:H79"/>
    <mergeCell ref="H104:H105"/>
    <mergeCell ref="H128:H129"/>
    <mergeCell ref="H154:H155"/>
    <mergeCell ref="A103:P103"/>
    <mergeCell ref="A127:P127"/>
    <mergeCell ref="A153:P153"/>
    <mergeCell ref="L26:L27"/>
    <mergeCell ref="L52:L53"/>
    <mergeCell ref="L78:L79"/>
    <mergeCell ref="L104:L105"/>
    <mergeCell ref="H52:H53"/>
    <mergeCell ref="E2:E3"/>
    <mergeCell ref="E26:E27"/>
    <mergeCell ref="E52:E53"/>
    <mergeCell ref="E78:E79"/>
    <mergeCell ref="E104:E105"/>
    <mergeCell ref="E128:E129"/>
    <mergeCell ref="E154:E155"/>
    <mergeCell ref="E181:E182"/>
    <mergeCell ref="E227:E228"/>
    <mergeCell ref="A180:H180"/>
    <mergeCell ref="D78:D79"/>
    <mergeCell ref="D104:D105"/>
    <mergeCell ref="D128:D129"/>
    <mergeCell ref="D154:D155"/>
    <mergeCell ref="F2:F3"/>
    <mergeCell ref="F181:F182"/>
    <mergeCell ref="F227:F228"/>
    <mergeCell ref="G2:G3"/>
    <mergeCell ref="G26:G27"/>
    <mergeCell ref="G52:G53"/>
    <mergeCell ref="G78:G79"/>
    <mergeCell ref="G104:G105"/>
    <mergeCell ref="G128:G129"/>
    <mergeCell ref="G154:G155"/>
    <mergeCell ref="F254:F255"/>
    <mergeCell ref="F288:F289"/>
    <mergeCell ref="F349:F350"/>
    <mergeCell ref="G181:G182"/>
    <mergeCell ref="G227:G228"/>
    <mergeCell ref="G349:G350"/>
    <mergeCell ref="H181:H182"/>
    <mergeCell ref="H227:H228"/>
    <mergeCell ref="H254:H255"/>
    <mergeCell ref="H288:H289"/>
    <mergeCell ref="H349:H350"/>
    <mergeCell ref="A348:H348"/>
    <mergeCell ref="D181:D182"/>
    <mergeCell ref="D227:D228"/>
    <mergeCell ref="D254:D255"/>
    <mergeCell ref="D288:D289"/>
    <mergeCell ref="D324:D325"/>
    <mergeCell ref="D349:D350"/>
    <mergeCell ref="E254:E255"/>
    <mergeCell ref="E288:E289"/>
    <mergeCell ref="E349:E350"/>
    <mergeCell ref="A323:E323"/>
    <mergeCell ref="N227:N228"/>
    <mergeCell ref="J254:J255"/>
    <mergeCell ref="J288:J289"/>
    <mergeCell ref="A396:A399"/>
    <mergeCell ref="A400:A404"/>
    <mergeCell ref="A405:A409"/>
    <mergeCell ref="C2:C3"/>
    <mergeCell ref="C26:C27"/>
    <mergeCell ref="C52:C53"/>
    <mergeCell ref="C78:C79"/>
    <mergeCell ref="C104:C105"/>
    <mergeCell ref="C128:C129"/>
    <mergeCell ref="C154:C155"/>
    <mergeCell ref="C181:C182"/>
    <mergeCell ref="C227:C228"/>
    <mergeCell ref="C254:C255"/>
    <mergeCell ref="C288:C289"/>
    <mergeCell ref="C324:C325"/>
    <mergeCell ref="C349:C350"/>
    <mergeCell ref="A226:H226"/>
    <mergeCell ref="A253:L253"/>
    <mergeCell ref="A287:L287"/>
    <mergeCell ref="H2:H3"/>
    <mergeCell ref="H26:H27"/>
    <mergeCell ref="F390:S408"/>
    <mergeCell ref="A387:I387"/>
    <mergeCell ref="A2:A3"/>
    <mergeCell ref="A26:A27"/>
    <mergeCell ref="A52:A53"/>
    <mergeCell ref="A78:A79"/>
    <mergeCell ref="A104:A105"/>
    <mergeCell ref="A128:A129"/>
    <mergeCell ref="A154:A155"/>
    <mergeCell ref="A181:A182"/>
    <mergeCell ref="A227:A228"/>
    <mergeCell ref="A254:A255"/>
    <mergeCell ref="A288:A289"/>
    <mergeCell ref="A324:A325"/>
    <mergeCell ref="A349:A350"/>
    <mergeCell ref="D2:D3"/>
    <mergeCell ref="D26:D27"/>
    <mergeCell ref="D52:D53"/>
    <mergeCell ref="A14:O14"/>
    <mergeCell ref="A25:O25"/>
    <mergeCell ref="A51:P51"/>
    <mergeCell ref="A77:P77"/>
    <mergeCell ref="A391:A392"/>
    <mergeCell ref="A393:A395"/>
  </mergeCells>
  <phoneticPr fontId="1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50"/>
  <sheetViews>
    <sheetView zoomScale="70" zoomScaleNormal="70" workbookViewId="0">
      <selection sqref="A1:T150"/>
    </sheetView>
  </sheetViews>
  <sheetFormatPr defaultColWidth="9" defaultRowHeight="13.5"/>
  <sheetData>
    <row r="1" spans="1:20">
      <c r="A1" s="64" t="s">
        <v>93</v>
      </c>
      <c r="B1" s="70" t="s">
        <v>63</v>
      </c>
      <c r="C1" s="66" t="s">
        <v>74</v>
      </c>
      <c r="D1" s="71"/>
      <c r="E1" s="71"/>
      <c r="F1" s="67"/>
      <c r="G1" s="72" t="s">
        <v>90</v>
      </c>
      <c r="H1" s="69"/>
      <c r="I1" s="72" t="s">
        <v>77</v>
      </c>
      <c r="J1" s="69"/>
      <c r="K1" s="72" t="s">
        <v>76</v>
      </c>
      <c r="L1" s="69"/>
      <c r="M1" s="66" t="s">
        <v>75</v>
      </c>
      <c r="N1" s="67"/>
      <c r="O1" s="66" t="s">
        <v>91</v>
      </c>
      <c r="P1" s="67"/>
      <c r="Q1" s="66" t="s">
        <v>92</v>
      </c>
      <c r="R1" s="67"/>
      <c r="S1" s="68" t="s">
        <v>64</v>
      </c>
      <c r="T1" s="69" t="s">
        <v>65</v>
      </c>
    </row>
    <row r="2" spans="1:20">
      <c r="A2" s="65"/>
      <c r="B2" s="70"/>
      <c r="C2" s="31" t="s">
        <v>66</v>
      </c>
      <c r="D2" s="29" t="s">
        <v>67</v>
      </c>
      <c r="E2" s="29" t="s">
        <v>68</v>
      </c>
      <c r="F2" s="52" t="s">
        <v>15</v>
      </c>
      <c r="G2" s="52" t="s">
        <v>69</v>
      </c>
      <c r="H2" s="52" t="s">
        <v>15</v>
      </c>
      <c r="I2" s="29" t="s">
        <v>69</v>
      </c>
      <c r="J2" s="52" t="s">
        <v>15</v>
      </c>
      <c r="K2" s="29" t="s">
        <v>69</v>
      </c>
      <c r="L2" s="52" t="s">
        <v>15</v>
      </c>
      <c r="M2" s="52" t="s">
        <v>69</v>
      </c>
      <c r="N2" s="52" t="s">
        <v>15</v>
      </c>
      <c r="O2" s="53" t="s">
        <v>72</v>
      </c>
      <c r="P2" s="53" t="s">
        <v>73</v>
      </c>
      <c r="Q2" s="42" t="s">
        <v>72</v>
      </c>
      <c r="R2" s="53" t="s">
        <v>73</v>
      </c>
      <c r="S2" s="68"/>
      <c r="T2" s="69"/>
    </row>
    <row r="3" spans="1:20" ht="14.25">
      <c r="A3" s="46"/>
      <c r="B3" s="1" t="s">
        <v>70</v>
      </c>
      <c r="C3" s="32"/>
      <c r="D3" s="33"/>
      <c r="E3" s="34" t="e">
        <f>D3/(C3*C3)</f>
        <v>#DIV/0!</v>
      </c>
      <c r="F3" s="18" t="e">
        <f>LOOKUP(E3,标准!$I$4:$I$11,标准!$B$4:$B$11)</f>
        <v>#DIV/0!</v>
      </c>
      <c r="G3" s="17"/>
      <c r="H3" s="16">
        <f>LOOKUP(G3,标准!$C$229:$C$250,标准!$B$229:$B$250)</f>
        <v>0</v>
      </c>
      <c r="I3" s="30"/>
      <c r="J3" s="16">
        <f>LOOKUP(I3,标准!$I$130:$I$151,标准!$B$130:$B$151)</f>
        <v>64</v>
      </c>
      <c r="K3" s="30"/>
      <c r="L3" s="16">
        <f>CHOOSE(MATCH(K3,{30,11.2,11,10.8,10.6,10.4,10.2,10,9.8,9.6,9.4,9.2,9,8.8,8.6,8.4,8.2,8.1,8,7.9,7.8,4},-1),0,10,20,30,40,50,60,62,64,66,68,70,72,74,76,78,80,85,90,95,100,100)</f>
        <v>100</v>
      </c>
      <c r="M3" s="17"/>
      <c r="N3" s="61" t="e">
        <f>LOOKUP(M3,标准!$I$28:$I$49,标准!$B$28:$B$49)</f>
        <v>#N/A</v>
      </c>
      <c r="O3" s="37"/>
      <c r="P3" s="16">
        <f>LOOKUP(O3,标准!$J$256:$J$280,标准!$I$256:$I$280)</f>
        <v>0</v>
      </c>
      <c r="Q3" s="43"/>
      <c r="R3" s="16">
        <f>CHOOSE(MATCH(Q3,{20,7,6.4,6.2,6,5.4,5.2,5.15,5.1,5.05,5,4.55,4.5,4.45,4.4,4.35,4.3,4.22,4.15,4.05,3.55,3.51,3.47,3.43,3.39,3.35,3.32,3.29,3.26,3.23,3.2,1},-1),0,10,20,30,40,50,60,62,64,66,68,70,72,74,76,78,80,85,90,95,100,101,102,103,104,105,106,107,108,109,110,110)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3" s="15" t="e">
        <f>F3*0.15+H3*0.1+J3*0.1+L3*0.2+N3*0.15+P3*0.1+R3*0.2</f>
        <v>#DIV/0!</v>
      </c>
      <c r="T3" s="16" t="e">
        <f>LOOKUP(S3,标准!$H$328:$H$332,标准!$G$328:$G$332)</f>
        <v>#DIV/0!</v>
      </c>
    </row>
    <row r="4" spans="1:20" ht="14.25">
      <c r="A4" s="46"/>
      <c r="B4" s="1" t="s">
        <v>70</v>
      </c>
      <c r="C4" s="32"/>
      <c r="D4" s="33"/>
      <c r="E4" s="34" t="e">
        <f>D4/(C4*C4)</f>
        <v>#DIV/0!</v>
      </c>
      <c r="F4" s="18" t="e">
        <f>LOOKUP(E4,标准!$I$4:$I$11,标准!$B$4:$B$11)</f>
        <v>#DIV/0!</v>
      </c>
      <c r="G4" s="17"/>
      <c r="H4" s="16">
        <f>LOOKUP(G4,标准!$C$229:$C$250,标准!$B$229:$B$250)</f>
        <v>0</v>
      </c>
      <c r="I4" s="30"/>
      <c r="J4" s="16">
        <f>LOOKUP(I4,标准!$I$130:$I$151,标准!$B$130:$B$151)</f>
        <v>64</v>
      </c>
      <c r="K4" s="30"/>
      <c r="L4" s="16">
        <f>CHOOSE(MATCH(K4,{30,11.2,11,10.8,10.6,10.4,10.2,10,9.8,9.6,9.4,9.2,9,8.8,8.6,8.4,8.2,8.1,8,7.9,7.8,4},-1),0,10,20,30,40,50,60,62,64,66,68,70,72,74,76,78,80,85,90,95,100,100)</f>
        <v>100</v>
      </c>
      <c r="M4" s="17"/>
      <c r="N4" s="61" t="e">
        <f>LOOKUP(M4,标准!$I$28:$I$49,标准!$B$28:$B$49)</f>
        <v>#N/A</v>
      </c>
      <c r="O4" s="37"/>
      <c r="P4" s="16">
        <f>LOOKUP(O4,标准!$J$256:$J$280,标准!$I$256:$I$280)</f>
        <v>0</v>
      </c>
      <c r="Q4" s="43"/>
      <c r="R4" s="16">
        <f>CHOOSE(MATCH(Q4,{20,7,6.4,6.2,6,5.4,5.2,5.15,5.1,5.05,5,4.55,4.5,4.45,4.4,4.35,4.3,4.22,4.15,4.05,3.55,3.51,3.47,3.43,3.39,3.35,3.32,3.29,3.26,3.23,3.2,1},-1),0,10,20,30,40,50,60,62,64,66,68,70,72,74,76,78,80,85,90,95,100,101,102,103,104,105,106,107,108,109,110,110)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4" s="15" t="e">
        <f t="shared" ref="S4:S67" si="0">F4*0.15+H4*0.1+J4*0.1+L4*0.2+N4*0.15+P4*0.1+R4*0.2</f>
        <v>#DIV/0!</v>
      </c>
      <c r="T4" s="16" t="e">
        <f>LOOKUP(S4,标准!$H$328:$H$332,标准!$G$328:$G$332)</f>
        <v>#DIV/0!</v>
      </c>
    </row>
    <row r="5" spans="1:20" ht="14.25">
      <c r="A5" s="46"/>
      <c r="B5" s="1" t="s">
        <v>70</v>
      </c>
      <c r="C5" s="32"/>
      <c r="D5" s="33"/>
      <c r="E5" s="34" t="e">
        <f>D5/(C5*C5)</f>
        <v>#DIV/0!</v>
      </c>
      <c r="F5" s="18" t="e">
        <f>LOOKUP(E5,标准!$I$4:$I$11,标准!$B$4:$B$11)</f>
        <v>#DIV/0!</v>
      </c>
      <c r="G5" s="17"/>
      <c r="H5" s="16">
        <f>LOOKUP(G5,标准!$C$229:$C$250,标准!$B$229:$B$250)</f>
        <v>0</v>
      </c>
      <c r="I5" s="30"/>
      <c r="J5" s="16">
        <f>LOOKUP(I5,标准!$I$130:$I$151,标准!$B$130:$B$151)</f>
        <v>64</v>
      </c>
      <c r="K5" s="30"/>
      <c r="L5" s="16">
        <f>CHOOSE(MATCH(K5,{30,11.2,11,10.8,10.6,10.4,10.2,10,9.8,9.6,9.4,9.2,9,8.8,8.6,8.4,8.2,8.1,8,7.9,7.8,4},-1),0,10,20,30,40,50,60,62,64,66,68,70,72,74,76,78,80,85,90,95,100,100)</f>
        <v>100</v>
      </c>
      <c r="M5" s="17"/>
      <c r="N5" s="61" t="e">
        <f>LOOKUP(M5,标准!$I$28:$I$49,标准!$B$28:$B$49)</f>
        <v>#N/A</v>
      </c>
      <c r="O5" s="37"/>
      <c r="P5" s="16">
        <f>LOOKUP(O5,标准!$J$256:$J$280,标准!$I$256:$I$280)</f>
        <v>0</v>
      </c>
      <c r="Q5" s="43"/>
      <c r="R5" s="16">
        <f>CHOOSE(MATCH(Q5,{20,7,6.4,6.2,6,5.4,5.2,5.15,5.1,5.05,5,4.55,4.5,4.45,4.4,4.35,4.3,4.22,4.15,4.05,3.55,3.51,3.47,3.43,3.39,3.35,3.32,3.29,3.26,3.23,3.2,1},-1),0,10,20,30,40,50,60,62,64,66,68,70,72,74,76,78,80,85,90,95,100,101,102,103,104,105,106,107,108,109,110,110)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5" s="15" t="e">
        <f t="shared" si="0"/>
        <v>#DIV/0!</v>
      </c>
      <c r="T5" s="16" t="e">
        <f>LOOKUP(S5,标准!$H$328:$H$332,标准!$G$328:$G$332)</f>
        <v>#DIV/0!</v>
      </c>
    </row>
    <row r="6" spans="1:20" ht="14.25">
      <c r="A6" s="46"/>
      <c r="B6" s="1" t="s">
        <v>70</v>
      </c>
      <c r="C6" s="38"/>
      <c r="D6" s="39"/>
      <c r="E6" s="34" t="e">
        <f>D6/(C6*C6)</f>
        <v>#DIV/0!</v>
      </c>
      <c r="F6" s="18" t="e">
        <f>LOOKUP(E6,标准!$I$4:$I$11,标准!$B$4:$B$11)</f>
        <v>#DIV/0!</v>
      </c>
      <c r="G6" s="17"/>
      <c r="H6" s="16">
        <f>LOOKUP(G6,标准!$C$229:$C$250,标准!$B$229:$B$250)</f>
        <v>0</v>
      </c>
      <c r="I6" s="30"/>
      <c r="J6" s="16">
        <f>LOOKUP(I6,标准!$I$130:$I$151,标准!$B$130:$B$151)</f>
        <v>64</v>
      </c>
      <c r="K6" s="30"/>
      <c r="L6" s="16">
        <f>CHOOSE(MATCH(K6,{30,11.2,11,10.8,10.6,10.4,10.2,10,9.8,9.6,9.4,9.2,9,8.8,8.6,8.4,8.2,8.1,8,7.9,7.8,4},-1),0,10,20,30,40,50,60,62,64,66,68,70,72,74,76,78,80,85,90,95,100,100)</f>
        <v>100</v>
      </c>
      <c r="M6" s="17"/>
      <c r="N6" s="61" t="e">
        <f>LOOKUP(M6,标准!$I$28:$I$49,标准!$B$28:$B$49)</f>
        <v>#N/A</v>
      </c>
      <c r="O6" s="37"/>
      <c r="P6" s="16">
        <f>LOOKUP(O6,标准!$J$256:$J$280,标准!$I$256:$I$280)</f>
        <v>0</v>
      </c>
      <c r="Q6" s="43"/>
      <c r="R6" s="16">
        <f>CHOOSE(MATCH(Q6,{20,7,6.4,6.2,6,5.4,5.2,5.15,5.1,5.05,5,4.55,4.5,4.45,4.4,4.35,4.3,4.22,4.15,4.05,3.55,3.51,3.47,3.43,3.39,3.35,3.32,3.29,3.26,3.23,3.2,1},-1),0,10,20,30,40,50,60,62,64,66,68,70,72,74,76,78,80,85,90,95,100,101,102,103,104,105,106,107,108,109,110,110)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6" s="15" t="e">
        <f t="shared" si="0"/>
        <v>#DIV/0!</v>
      </c>
      <c r="T6" s="16" t="e">
        <f>LOOKUP(S6,标准!$H$328:$H$332,标准!$G$328:$G$332)</f>
        <v>#DIV/0!</v>
      </c>
    </row>
    <row r="7" spans="1:20" ht="14.25">
      <c r="A7" s="46"/>
      <c r="B7" s="1" t="s">
        <v>70</v>
      </c>
      <c r="C7" s="38"/>
      <c r="D7" s="39"/>
      <c r="E7" s="34" t="e">
        <f>D7/(C7*C7)</f>
        <v>#DIV/0!</v>
      </c>
      <c r="F7" s="18" t="e">
        <f>LOOKUP(E7,标准!$I$4:$I$11,标准!$B$4:$B$11)</f>
        <v>#DIV/0!</v>
      </c>
      <c r="G7" s="17"/>
      <c r="H7" s="16">
        <f>LOOKUP(G7,标准!$C$229:$C$250,标准!$B$229:$B$250)</f>
        <v>0</v>
      </c>
      <c r="I7" s="30"/>
      <c r="J7" s="16">
        <f>LOOKUP(I7,标准!$I$130:$I$151,标准!$B$130:$B$151)</f>
        <v>64</v>
      </c>
      <c r="K7" s="30"/>
      <c r="L7" s="16">
        <f>CHOOSE(MATCH(K7,{30,11.2,11,10.8,10.6,10.4,10.2,10,9.8,9.6,9.4,9.2,9,8.8,8.6,8.4,8.2,8.1,8,7.9,7.8,4},-1),0,10,20,30,40,50,60,62,64,66,68,70,72,74,76,78,80,85,90,95,100,100)</f>
        <v>100</v>
      </c>
      <c r="M7" s="17"/>
      <c r="N7" s="61" t="e">
        <f>LOOKUP(M7,标准!$I$28:$I$49,标准!$B$28:$B$49)</f>
        <v>#N/A</v>
      </c>
      <c r="O7" s="37"/>
      <c r="P7" s="16">
        <f>LOOKUP(O7,标准!$J$256:$J$280,标准!$I$256:$I$280)</f>
        <v>0</v>
      </c>
      <c r="Q7" s="43"/>
      <c r="R7" s="16">
        <f>CHOOSE(MATCH(Q7,{20,7,6.4,6.2,6,5.4,5.2,5.15,5.1,5.05,5,4.55,4.5,4.45,4.4,4.35,4.3,4.22,4.15,4.05,3.55,3.51,3.47,3.43,3.39,3.35,3.32,3.29,3.26,3.23,3.2,1},-1),0,10,20,30,40,50,60,62,64,66,68,70,72,74,76,78,80,85,90,95,100,101,102,103,104,105,106,107,108,109,110,110)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7" s="15" t="e">
        <f t="shared" si="0"/>
        <v>#DIV/0!</v>
      </c>
      <c r="T7" s="16" t="e">
        <f>LOOKUP(S7,标准!$H$328:$H$332,标准!$G$328:$G$332)</f>
        <v>#DIV/0!</v>
      </c>
    </row>
    <row r="8" spans="1:20" ht="14.25">
      <c r="A8" s="46"/>
      <c r="B8" s="1" t="s">
        <v>70</v>
      </c>
      <c r="C8" s="38"/>
      <c r="D8" s="39"/>
      <c r="E8" s="34" t="e">
        <f t="shared" ref="E8:E71" si="1">D8/(C8*C8)</f>
        <v>#DIV/0!</v>
      </c>
      <c r="F8" s="18" t="e">
        <f>LOOKUP(E8,标准!$I$4:$I$11,标准!$B$4:$B$11)</f>
        <v>#DIV/0!</v>
      </c>
      <c r="G8" s="17"/>
      <c r="H8" s="16">
        <f>LOOKUP(G8,标准!$C$229:$C$250,标准!$B$229:$B$250)</f>
        <v>0</v>
      </c>
      <c r="I8" s="30"/>
      <c r="J8" s="16">
        <f>LOOKUP(I8,标准!$I$130:$I$151,标准!$B$130:$B$151)</f>
        <v>64</v>
      </c>
      <c r="K8" s="30"/>
      <c r="L8" s="16">
        <f>CHOOSE(MATCH(K8,{30,11.2,11,10.8,10.6,10.4,10.2,10,9.8,9.6,9.4,9.2,9,8.8,8.6,8.4,8.2,8.1,8,7.9,7.8,4},-1),0,10,20,30,40,50,60,62,64,66,68,70,72,74,76,78,80,85,90,95,100,100)</f>
        <v>100</v>
      </c>
      <c r="M8" s="17"/>
      <c r="N8" s="61" t="e">
        <f>LOOKUP(M8,标准!$I$28:$I$49,标准!$B$28:$B$49)</f>
        <v>#N/A</v>
      </c>
      <c r="O8" s="37"/>
      <c r="P8" s="16">
        <f>LOOKUP(O8,标准!$J$256:$J$280,标准!$I$256:$I$280)</f>
        <v>0</v>
      </c>
      <c r="Q8" s="43"/>
      <c r="R8" s="16">
        <f>CHOOSE(MATCH(Q8,{20,7,6.4,6.2,6,5.4,5.2,5.15,5.1,5.05,5,4.55,4.5,4.45,4.4,4.35,4.3,4.22,4.15,4.05,3.55,3.51,3.47,3.43,3.39,3.35,3.32,3.29,3.26,3.23,3.2,1},-1),0,10,20,30,40,50,60,62,64,66,68,70,72,74,76,78,80,85,90,95,100,101,102,103,104,105,106,107,108,109,110,110)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8" s="15" t="e">
        <f t="shared" si="0"/>
        <v>#DIV/0!</v>
      </c>
      <c r="T8" s="16" t="e">
        <f>LOOKUP(S8,标准!$H$328:$H$332,标准!$G$328:$G$332)</f>
        <v>#DIV/0!</v>
      </c>
    </row>
    <row r="9" spans="1:20" ht="14.25">
      <c r="A9" s="46"/>
      <c r="B9" s="1" t="s">
        <v>70</v>
      </c>
      <c r="C9" s="38"/>
      <c r="D9" s="39"/>
      <c r="E9" s="34" t="e">
        <f t="shared" si="1"/>
        <v>#DIV/0!</v>
      </c>
      <c r="F9" s="18" t="e">
        <f>LOOKUP(E9,标准!$I$4:$I$11,标准!$B$4:$B$11)</f>
        <v>#DIV/0!</v>
      </c>
      <c r="G9" s="17"/>
      <c r="H9" s="16">
        <f>LOOKUP(G9,标准!$C$229:$C$250,标准!$B$229:$B$250)</f>
        <v>0</v>
      </c>
      <c r="I9" s="30"/>
      <c r="J9" s="16">
        <f>LOOKUP(I9,标准!$I$130:$I$151,标准!$B$130:$B$151)</f>
        <v>64</v>
      </c>
      <c r="K9" s="30"/>
      <c r="L9" s="16">
        <f>CHOOSE(MATCH(K9,{30,11.2,11,10.8,10.6,10.4,10.2,10,9.8,9.6,9.4,9.2,9,8.8,8.6,8.4,8.2,8.1,8,7.9,7.8,4},-1),0,10,20,30,40,50,60,62,64,66,68,70,72,74,76,78,80,85,90,95,100,100)</f>
        <v>100</v>
      </c>
      <c r="M9" s="17"/>
      <c r="N9" s="61" t="e">
        <f>LOOKUP(M9,标准!$I$28:$I$49,标准!$B$28:$B$49)</f>
        <v>#N/A</v>
      </c>
      <c r="O9" s="37"/>
      <c r="P9" s="16">
        <f>LOOKUP(O9,标准!$J$256:$J$280,标准!$I$256:$I$280)</f>
        <v>0</v>
      </c>
      <c r="Q9" s="43"/>
      <c r="R9" s="16">
        <f>CHOOSE(MATCH(Q9,{20,7,6.4,6.2,6,5.4,5.2,5.15,5.1,5.05,5,4.55,4.5,4.45,4.4,4.35,4.3,4.22,4.15,4.05,3.55,3.51,3.47,3.43,3.39,3.35,3.32,3.29,3.26,3.23,3.2,1},-1),0,10,20,30,40,50,60,62,64,66,68,70,72,74,76,78,80,85,90,95,100,101,102,103,104,105,106,107,108,109,110,110)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9" s="15" t="e">
        <f t="shared" si="0"/>
        <v>#DIV/0!</v>
      </c>
      <c r="T9" s="16" t="e">
        <f>LOOKUP(S9,标准!$H$328:$H$332,标准!$G$328:$G$332)</f>
        <v>#DIV/0!</v>
      </c>
    </row>
    <row r="10" spans="1:20" ht="14.25">
      <c r="A10" s="46"/>
      <c r="B10" s="1" t="s">
        <v>70</v>
      </c>
      <c r="C10" s="38"/>
      <c r="D10" s="39"/>
      <c r="E10" s="34" t="e">
        <f t="shared" si="1"/>
        <v>#DIV/0!</v>
      </c>
      <c r="F10" s="18" t="e">
        <f>LOOKUP(E10,标准!$I$4:$I$11,标准!$B$4:$B$11)</f>
        <v>#DIV/0!</v>
      </c>
      <c r="G10" s="17"/>
      <c r="H10" s="16">
        <f>LOOKUP(G10,标准!$C$229:$C$250,标准!$B$229:$B$250)</f>
        <v>0</v>
      </c>
      <c r="I10" s="30"/>
      <c r="J10" s="16">
        <f>LOOKUP(I10,标准!$I$130:$I$151,标准!$B$130:$B$151)</f>
        <v>64</v>
      </c>
      <c r="K10" s="30"/>
      <c r="L10" s="16">
        <f>CHOOSE(MATCH(K10,{30,11.2,11,10.8,10.6,10.4,10.2,10,9.8,9.6,9.4,9.2,9,8.8,8.6,8.4,8.2,8.1,8,7.9,7.8,4},-1),0,10,20,30,40,50,60,62,64,66,68,70,72,74,76,78,80,85,90,95,100,100)</f>
        <v>100</v>
      </c>
      <c r="M10" s="17"/>
      <c r="N10" s="61" t="e">
        <f>LOOKUP(M10,标准!$I$28:$I$49,标准!$B$28:$B$49)</f>
        <v>#N/A</v>
      </c>
      <c r="O10" s="37"/>
      <c r="P10" s="16">
        <f>LOOKUP(O10,标准!$J$256:$J$280,标准!$I$256:$I$280)</f>
        <v>0</v>
      </c>
      <c r="Q10" s="43"/>
      <c r="R10" s="16">
        <f>CHOOSE(MATCH(Q10,{20,7,6.4,6.2,6,5.4,5.2,5.15,5.1,5.05,5,4.55,4.5,4.45,4.4,4.35,4.3,4.22,4.15,4.05,3.55,3.51,3.47,3.43,3.39,3.35,3.32,3.29,3.26,3.23,3.2,1},-1),0,10,20,30,40,50,60,62,64,66,68,70,72,74,76,78,80,85,90,95,100,101,102,103,104,105,106,107,108,109,110,110)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0" s="15" t="e">
        <f t="shared" si="0"/>
        <v>#DIV/0!</v>
      </c>
      <c r="T10" s="16" t="e">
        <f>LOOKUP(S10,标准!$H$328:$H$332,标准!$G$328:$G$332)</f>
        <v>#DIV/0!</v>
      </c>
    </row>
    <row r="11" spans="1:20" ht="14.25">
      <c r="A11" s="46"/>
      <c r="B11" s="1" t="s">
        <v>70</v>
      </c>
      <c r="C11" s="40"/>
      <c r="D11" s="41"/>
      <c r="E11" s="34" t="e">
        <f t="shared" si="1"/>
        <v>#DIV/0!</v>
      </c>
      <c r="F11" s="18" t="e">
        <f>LOOKUP(E11,标准!$I$4:$I$11,标准!$B$4:$B$11)</f>
        <v>#DIV/0!</v>
      </c>
      <c r="G11" s="17"/>
      <c r="H11" s="16">
        <f>LOOKUP(G11,标准!$C$229:$C$250,标准!$B$229:$B$250)</f>
        <v>0</v>
      </c>
      <c r="I11" s="30"/>
      <c r="J11" s="16">
        <f>LOOKUP(I11,标准!$I$130:$I$151,标准!$B$130:$B$151)</f>
        <v>64</v>
      </c>
      <c r="K11" s="30"/>
      <c r="L11" s="16">
        <f>CHOOSE(MATCH(K11,{30,11.2,11,10.8,10.6,10.4,10.2,10,9.8,9.6,9.4,9.2,9,8.8,8.6,8.4,8.2,8.1,8,7.9,7.8,4},-1),0,10,20,30,40,50,60,62,64,66,68,70,72,74,76,78,80,85,90,95,100,100)</f>
        <v>100</v>
      </c>
      <c r="M11" s="17"/>
      <c r="N11" s="61" t="e">
        <f>LOOKUP(M11,标准!$I$28:$I$49,标准!$B$28:$B$49)</f>
        <v>#N/A</v>
      </c>
      <c r="O11" s="37"/>
      <c r="P11" s="16">
        <f>LOOKUP(O11,标准!$J$256:$J$280,标准!$I$256:$I$280)</f>
        <v>0</v>
      </c>
      <c r="Q11" s="43"/>
      <c r="R11" s="16">
        <f>CHOOSE(MATCH(Q11,{20,7,6.4,6.2,6,5.4,5.2,5.15,5.1,5.05,5,4.55,4.5,4.45,4.4,4.35,4.3,4.22,4.15,4.05,3.55,3.51,3.47,3.43,3.39,3.35,3.32,3.29,3.26,3.23,3.2,1},-1),0,10,20,30,40,50,60,62,64,66,68,70,72,74,76,78,80,85,90,95,100,101,102,103,104,105,106,107,108,109,110,110)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1" s="15" t="e">
        <f t="shared" si="0"/>
        <v>#DIV/0!</v>
      </c>
      <c r="T11" s="16" t="e">
        <f>LOOKUP(S11,标准!$H$328:$H$332,标准!$G$328:$G$332)</f>
        <v>#DIV/0!</v>
      </c>
    </row>
    <row r="12" spans="1:20" ht="14.25">
      <c r="A12" s="46"/>
      <c r="B12" s="1" t="s">
        <v>70</v>
      </c>
      <c r="C12" s="32"/>
      <c r="D12" s="33"/>
      <c r="E12" s="34" t="e">
        <f t="shared" si="1"/>
        <v>#DIV/0!</v>
      </c>
      <c r="F12" s="18" t="e">
        <f>LOOKUP(E12,标准!$I$4:$I$11,标准!$B$4:$B$11)</f>
        <v>#DIV/0!</v>
      </c>
      <c r="G12" s="17"/>
      <c r="H12" s="16">
        <f>LOOKUP(G12,标准!$C$229:$C$250,标准!$B$229:$B$250)</f>
        <v>0</v>
      </c>
      <c r="I12" s="30"/>
      <c r="J12" s="16">
        <f>LOOKUP(I12,标准!$I$130:$I$151,标准!$B$130:$B$151)</f>
        <v>64</v>
      </c>
      <c r="K12" s="30"/>
      <c r="L12" s="16">
        <f>CHOOSE(MATCH(K12,{30,11.2,11,10.8,10.6,10.4,10.2,10,9.8,9.6,9.4,9.2,9,8.8,8.6,8.4,8.2,8.1,8,7.9,7.8,4},-1),0,10,20,30,40,50,60,62,64,66,68,70,72,74,76,78,80,85,90,95,100,100)</f>
        <v>100</v>
      </c>
      <c r="M12" s="17"/>
      <c r="N12" s="61" t="e">
        <f>LOOKUP(M12,标准!$I$28:$I$49,标准!$B$28:$B$49)</f>
        <v>#N/A</v>
      </c>
      <c r="O12" s="37"/>
      <c r="P12" s="16">
        <f>LOOKUP(O12,标准!$J$256:$J$280,标准!$I$256:$I$280)</f>
        <v>0</v>
      </c>
      <c r="Q12" s="43"/>
      <c r="R12" s="16">
        <f>CHOOSE(MATCH(Q12,{20,7,6.4,6.2,6,5.4,5.2,5.15,5.1,5.05,5,4.55,4.5,4.45,4.4,4.35,4.3,4.22,4.15,4.05,3.55,3.51,3.47,3.43,3.39,3.35,3.32,3.29,3.26,3.23,3.2,1},-1),0,10,20,30,40,50,60,62,64,66,68,70,72,74,76,78,80,85,90,95,100,101,102,103,104,105,106,107,108,109,110,110)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2" s="15" t="e">
        <f t="shared" si="0"/>
        <v>#DIV/0!</v>
      </c>
      <c r="T12" s="16" t="e">
        <f>LOOKUP(S12,标准!$H$328:$H$332,标准!$G$328:$G$332)</f>
        <v>#DIV/0!</v>
      </c>
    </row>
    <row r="13" spans="1:20" ht="14.25">
      <c r="A13" s="46"/>
      <c r="B13" s="1" t="s">
        <v>70</v>
      </c>
      <c r="C13" s="32"/>
      <c r="D13" s="33"/>
      <c r="E13" s="34" t="e">
        <f t="shared" si="1"/>
        <v>#DIV/0!</v>
      </c>
      <c r="F13" s="18" t="e">
        <f>LOOKUP(E13,标准!$I$4:$I$11,标准!$B$4:$B$11)</f>
        <v>#DIV/0!</v>
      </c>
      <c r="G13" s="17"/>
      <c r="H13" s="16">
        <f>LOOKUP(G13,标准!$C$229:$C$250,标准!$B$229:$B$250)</f>
        <v>0</v>
      </c>
      <c r="I13" s="30"/>
      <c r="J13" s="16">
        <f>LOOKUP(I13,标准!$I$130:$I$151,标准!$B$130:$B$151)</f>
        <v>64</v>
      </c>
      <c r="K13" s="30"/>
      <c r="L13" s="16">
        <f>CHOOSE(MATCH(K13,{30,11.2,11,10.8,10.6,10.4,10.2,10,9.8,9.6,9.4,9.2,9,8.8,8.6,8.4,8.2,8.1,8,7.9,7.8,4},-1),0,10,20,30,40,50,60,62,64,66,68,70,72,74,76,78,80,85,90,95,100,100)</f>
        <v>100</v>
      </c>
      <c r="M13" s="17"/>
      <c r="N13" s="61" t="e">
        <f>LOOKUP(M13,标准!$I$28:$I$49,标准!$B$28:$B$49)</f>
        <v>#N/A</v>
      </c>
      <c r="O13" s="37"/>
      <c r="P13" s="16">
        <f>LOOKUP(O13,标准!$J$256:$J$280,标准!$I$256:$I$280)</f>
        <v>0</v>
      </c>
      <c r="Q13" s="43"/>
      <c r="R13" s="16">
        <f>CHOOSE(MATCH(Q13,{20,7,6.4,6.2,6,5.4,5.2,5.15,5.1,5.05,5,4.55,4.5,4.45,4.4,4.35,4.3,4.22,4.15,4.05,3.55,3.51,3.47,3.43,3.39,3.35,3.32,3.29,3.26,3.23,3.2,1},-1),0,10,20,30,40,50,60,62,64,66,68,70,72,74,76,78,80,85,90,95,100,101,102,103,104,105,106,107,108,109,110,110)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3" s="15" t="e">
        <f t="shared" si="0"/>
        <v>#DIV/0!</v>
      </c>
      <c r="T13" s="16" t="e">
        <f>LOOKUP(S13,标准!$H$328:$H$332,标准!$G$328:$G$332)</f>
        <v>#DIV/0!</v>
      </c>
    </row>
    <row r="14" spans="1:20" ht="14.25">
      <c r="A14" s="46"/>
      <c r="B14" s="1" t="s">
        <v>70</v>
      </c>
      <c r="C14" s="32"/>
      <c r="D14" s="33"/>
      <c r="E14" s="34" t="e">
        <f t="shared" si="1"/>
        <v>#DIV/0!</v>
      </c>
      <c r="F14" s="18" t="e">
        <f>LOOKUP(E14,标准!$I$4:$I$11,标准!$B$4:$B$11)</f>
        <v>#DIV/0!</v>
      </c>
      <c r="G14" s="17"/>
      <c r="H14" s="16">
        <f>LOOKUP(G14,标准!$C$229:$C$250,标准!$B$229:$B$250)</f>
        <v>0</v>
      </c>
      <c r="I14" s="30"/>
      <c r="J14" s="16">
        <f>LOOKUP(I14,标准!$I$130:$I$151,标准!$B$130:$B$151)</f>
        <v>64</v>
      </c>
      <c r="K14" s="30"/>
      <c r="L14" s="16">
        <f>CHOOSE(MATCH(K14,{30,11.2,11,10.8,10.6,10.4,10.2,10,9.8,9.6,9.4,9.2,9,8.8,8.6,8.4,8.2,8.1,8,7.9,7.8,4},-1),0,10,20,30,40,50,60,62,64,66,68,70,72,74,76,78,80,85,90,95,100,100)</f>
        <v>100</v>
      </c>
      <c r="M14" s="17"/>
      <c r="N14" s="61" t="e">
        <f>LOOKUP(M14,标准!$I$28:$I$49,标准!$B$28:$B$49)</f>
        <v>#N/A</v>
      </c>
      <c r="O14" s="37"/>
      <c r="P14" s="16">
        <f>LOOKUP(O14,标准!$J$256:$J$280,标准!$I$256:$I$280)</f>
        <v>0</v>
      </c>
      <c r="Q14" s="43"/>
      <c r="R14" s="16">
        <f>CHOOSE(MATCH(Q14,{20,7,6.4,6.2,6,5.4,5.2,5.15,5.1,5.05,5,4.55,4.5,4.45,4.4,4.35,4.3,4.22,4.15,4.05,3.55,3.51,3.47,3.43,3.39,3.35,3.32,3.29,3.26,3.23,3.2,1},-1),0,10,20,30,40,50,60,62,64,66,68,70,72,74,76,78,80,85,90,95,100,101,102,103,104,105,106,107,108,109,110,110)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4" s="15" t="e">
        <f t="shared" si="0"/>
        <v>#DIV/0!</v>
      </c>
      <c r="T14" s="16" t="e">
        <f>LOOKUP(S14,标准!$H$328:$H$332,标准!$G$328:$G$332)</f>
        <v>#DIV/0!</v>
      </c>
    </row>
    <row r="15" spans="1:20" ht="14.25">
      <c r="A15" s="46"/>
      <c r="B15" s="1" t="s">
        <v>70</v>
      </c>
      <c r="C15" s="32"/>
      <c r="D15" s="33"/>
      <c r="E15" s="34" t="e">
        <f t="shared" si="1"/>
        <v>#DIV/0!</v>
      </c>
      <c r="F15" s="18" t="e">
        <f>LOOKUP(E15,标准!$I$4:$I$11,标准!$B$4:$B$11)</f>
        <v>#DIV/0!</v>
      </c>
      <c r="G15" s="17"/>
      <c r="H15" s="16">
        <f>LOOKUP(G15,标准!$C$229:$C$250,标准!$B$229:$B$250)</f>
        <v>0</v>
      </c>
      <c r="I15" s="30"/>
      <c r="J15" s="16">
        <f>LOOKUP(I15,标准!$I$130:$I$151,标准!$B$130:$B$151)</f>
        <v>64</v>
      </c>
      <c r="K15" s="30"/>
      <c r="L15" s="16">
        <f>CHOOSE(MATCH(K15,{30,11.2,11,10.8,10.6,10.4,10.2,10,9.8,9.6,9.4,9.2,9,8.8,8.6,8.4,8.2,8.1,8,7.9,7.8,4},-1),0,10,20,30,40,50,60,62,64,66,68,70,72,74,76,78,80,85,90,95,100,100)</f>
        <v>100</v>
      </c>
      <c r="M15" s="17"/>
      <c r="N15" s="61" t="e">
        <f>LOOKUP(M15,标准!$I$28:$I$49,标准!$B$28:$B$49)</f>
        <v>#N/A</v>
      </c>
      <c r="O15" s="37"/>
      <c r="P15" s="16">
        <f>LOOKUP(O15,标准!$J$256:$J$280,标准!$I$256:$I$280)</f>
        <v>0</v>
      </c>
      <c r="Q15" s="43"/>
      <c r="R15" s="16">
        <f>CHOOSE(MATCH(Q15,{20,7,6.4,6.2,6,5.4,5.2,5.15,5.1,5.05,5,4.55,4.5,4.45,4.4,4.35,4.3,4.22,4.15,4.05,3.55,3.51,3.47,3.43,3.39,3.35,3.32,3.29,3.26,3.23,3.2,1},-1),0,10,20,30,40,50,60,62,64,66,68,70,72,74,76,78,80,85,90,95,100,101,102,103,104,105,106,107,108,109,110,110)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5" s="15" t="e">
        <f t="shared" si="0"/>
        <v>#DIV/0!</v>
      </c>
      <c r="T15" s="16" t="e">
        <f>LOOKUP(S15,标准!$H$328:$H$332,标准!$G$328:$G$332)</f>
        <v>#DIV/0!</v>
      </c>
    </row>
    <row r="16" spans="1:20" ht="14.25">
      <c r="A16" s="46"/>
      <c r="B16" s="1" t="s">
        <v>70</v>
      </c>
      <c r="C16" s="32"/>
      <c r="D16" s="33"/>
      <c r="E16" s="34" t="e">
        <f t="shared" si="1"/>
        <v>#DIV/0!</v>
      </c>
      <c r="F16" s="18" t="e">
        <f>LOOKUP(E16,标准!$I$4:$I$11,标准!$B$4:$B$11)</f>
        <v>#DIV/0!</v>
      </c>
      <c r="G16" s="17"/>
      <c r="H16" s="16">
        <f>LOOKUP(G16,标准!$C$229:$C$250,标准!$B$229:$B$250)</f>
        <v>0</v>
      </c>
      <c r="I16" s="30"/>
      <c r="J16" s="16">
        <f>LOOKUP(I16,标准!$I$130:$I$151,标准!$B$130:$B$151)</f>
        <v>64</v>
      </c>
      <c r="K16" s="30"/>
      <c r="L16" s="16">
        <f>CHOOSE(MATCH(K16,{30,11.2,11,10.8,10.6,10.4,10.2,10,9.8,9.6,9.4,9.2,9,8.8,8.6,8.4,8.2,8.1,8,7.9,7.8,4},-1),0,10,20,30,40,50,60,62,64,66,68,70,72,74,76,78,80,85,90,95,100,100)</f>
        <v>100</v>
      </c>
      <c r="M16" s="17"/>
      <c r="N16" s="61" t="e">
        <f>LOOKUP(M16,标准!$I$28:$I$49,标准!$B$28:$B$49)</f>
        <v>#N/A</v>
      </c>
      <c r="O16" s="37"/>
      <c r="P16" s="16">
        <f>LOOKUP(O16,标准!$J$256:$J$280,标准!$I$256:$I$280)</f>
        <v>0</v>
      </c>
      <c r="Q16" s="43"/>
      <c r="R16" s="16">
        <f>CHOOSE(MATCH(Q16,{20,7,6.4,6.2,6,5.4,5.2,5.15,5.1,5.05,5,4.55,4.5,4.45,4.4,4.35,4.3,4.22,4.15,4.05,3.55,3.51,3.47,3.43,3.39,3.35,3.32,3.29,3.26,3.23,3.2,1},-1),0,10,20,30,40,50,60,62,64,66,68,70,72,74,76,78,80,85,90,95,100,101,102,103,104,105,106,107,108,109,110,110)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6" s="15" t="e">
        <f t="shared" si="0"/>
        <v>#DIV/0!</v>
      </c>
      <c r="T16" s="16" t="e">
        <f>LOOKUP(S16,标准!$H$328:$H$332,标准!$G$328:$G$332)</f>
        <v>#DIV/0!</v>
      </c>
    </row>
    <row r="17" spans="1:20" ht="14.25">
      <c r="A17" s="46"/>
      <c r="B17" s="1" t="s">
        <v>70</v>
      </c>
      <c r="C17" s="32"/>
      <c r="D17" s="33"/>
      <c r="E17" s="34" t="e">
        <f t="shared" si="1"/>
        <v>#DIV/0!</v>
      </c>
      <c r="F17" s="18" t="e">
        <f>LOOKUP(E17,标准!$I$4:$I$11,标准!$B$4:$B$11)</f>
        <v>#DIV/0!</v>
      </c>
      <c r="G17" s="17"/>
      <c r="H17" s="16">
        <f>LOOKUP(G17,标准!$C$229:$C$250,标准!$B$229:$B$250)</f>
        <v>0</v>
      </c>
      <c r="I17" s="30"/>
      <c r="J17" s="16">
        <f>LOOKUP(I17,标准!$I$130:$I$151,标准!$B$130:$B$151)</f>
        <v>64</v>
      </c>
      <c r="K17" s="30"/>
      <c r="L17" s="16">
        <f>CHOOSE(MATCH(K17,{30,11.2,11,10.8,10.6,10.4,10.2,10,9.8,9.6,9.4,9.2,9,8.8,8.6,8.4,8.2,8.1,8,7.9,7.8,4},-1),0,10,20,30,40,50,60,62,64,66,68,70,72,74,76,78,80,85,90,95,100,100)</f>
        <v>100</v>
      </c>
      <c r="M17" s="17"/>
      <c r="N17" s="61" t="e">
        <f>LOOKUP(M17,标准!$I$28:$I$49,标准!$B$28:$B$49)</f>
        <v>#N/A</v>
      </c>
      <c r="O17" s="37"/>
      <c r="P17" s="16">
        <f>LOOKUP(O17,标准!$J$256:$J$280,标准!$I$256:$I$280)</f>
        <v>0</v>
      </c>
      <c r="Q17" s="43"/>
      <c r="R17" s="16">
        <f>CHOOSE(MATCH(Q17,{20,7,6.4,6.2,6,5.4,5.2,5.15,5.1,5.05,5,4.55,4.5,4.45,4.4,4.35,4.3,4.22,4.15,4.05,3.55,3.51,3.47,3.43,3.39,3.35,3.32,3.29,3.26,3.23,3.2,1},-1),0,10,20,30,40,50,60,62,64,66,68,70,72,74,76,78,80,85,90,95,100,101,102,103,104,105,106,107,108,109,110,110)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7" s="15" t="e">
        <f t="shared" si="0"/>
        <v>#DIV/0!</v>
      </c>
      <c r="T17" s="16" t="e">
        <f>LOOKUP(S17,标准!$H$328:$H$332,标准!$G$328:$G$332)</f>
        <v>#DIV/0!</v>
      </c>
    </row>
    <row r="18" spans="1:20" ht="14.25">
      <c r="A18" s="46"/>
      <c r="B18" s="1" t="s">
        <v>70</v>
      </c>
      <c r="C18" s="32"/>
      <c r="D18" s="33"/>
      <c r="E18" s="34" t="e">
        <f t="shared" si="1"/>
        <v>#DIV/0!</v>
      </c>
      <c r="F18" s="18" t="e">
        <f>LOOKUP(E18,标准!$I$4:$I$11,标准!$B$4:$B$11)</f>
        <v>#DIV/0!</v>
      </c>
      <c r="G18" s="17"/>
      <c r="H18" s="16">
        <f>LOOKUP(G18,标准!$C$229:$C$250,标准!$B$229:$B$250)</f>
        <v>0</v>
      </c>
      <c r="I18" s="30"/>
      <c r="J18" s="16">
        <f>LOOKUP(I18,标准!$I$130:$I$151,标准!$B$130:$B$151)</f>
        <v>64</v>
      </c>
      <c r="K18" s="30"/>
      <c r="L18" s="16">
        <f>CHOOSE(MATCH(K18,{30,11.2,11,10.8,10.6,10.4,10.2,10,9.8,9.6,9.4,9.2,9,8.8,8.6,8.4,8.2,8.1,8,7.9,7.8,4},-1),0,10,20,30,40,50,60,62,64,66,68,70,72,74,76,78,80,85,90,95,100,100)</f>
        <v>100</v>
      </c>
      <c r="M18" s="17"/>
      <c r="N18" s="61" t="e">
        <f>LOOKUP(M18,标准!$I$28:$I$49,标准!$B$28:$B$49)</f>
        <v>#N/A</v>
      </c>
      <c r="O18" s="37"/>
      <c r="P18" s="16">
        <f>LOOKUP(O18,标准!$J$256:$J$280,标准!$I$256:$I$280)</f>
        <v>0</v>
      </c>
      <c r="Q18" s="43"/>
      <c r="R18" s="16">
        <f>CHOOSE(MATCH(Q18,{20,7,6.4,6.2,6,5.4,5.2,5.15,5.1,5.05,5,4.55,4.5,4.45,4.4,4.35,4.3,4.22,4.15,4.05,3.55,3.51,3.47,3.43,3.39,3.35,3.32,3.29,3.26,3.23,3.2,1},-1),0,10,20,30,40,50,60,62,64,66,68,70,72,74,76,78,80,85,90,95,100,101,102,103,104,105,106,107,108,109,110,110)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8" s="15" t="e">
        <f t="shared" si="0"/>
        <v>#DIV/0!</v>
      </c>
      <c r="T18" s="16" t="e">
        <f>LOOKUP(S18,标准!$H$328:$H$332,标准!$G$328:$G$332)</f>
        <v>#DIV/0!</v>
      </c>
    </row>
    <row r="19" spans="1:20" ht="14.25">
      <c r="A19" s="46"/>
      <c r="B19" s="1" t="s">
        <v>70</v>
      </c>
      <c r="C19" s="32"/>
      <c r="D19" s="33"/>
      <c r="E19" s="34" t="e">
        <f t="shared" si="1"/>
        <v>#DIV/0!</v>
      </c>
      <c r="F19" s="18" t="e">
        <f>LOOKUP(E19,标准!$I$4:$I$11,标准!$B$4:$B$11)</f>
        <v>#DIV/0!</v>
      </c>
      <c r="G19" s="17"/>
      <c r="H19" s="16">
        <f>LOOKUP(G19,标准!$C$229:$C$250,标准!$B$229:$B$250)</f>
        <v>0</v>
      </c>
      <c r="I19" s="30"/>
      <c r="J19" s="16">
        <f>LOOKUP(I19,标准!$I$130:$I$151,标准!$B$130:$B$151)</f>
        <v>64</v>
      </c>
      <c r="K19" s="30"/>
      <c r="L19" s="16">
        <f>CHOOSE(MATCH(K19,{30,11.2,11,10.8,10.6,10.4,10.2,10,9.8,9.6,9.4,9.2,9,8.8,8.6,8.4,8.2,8.1,8,7.9,7.8,4},-1),0,10,20,30,40,50,60,62,64,66,68,70,72,74,76,78,80,85,90,95,100,100)</f>
        <v>100</v>
      </c>
      <c r="M19" s="17"/>
      <c r="N19" s="61" t="e">
        <f>LOOKUP(M19,标准!$I$28:$I$49,标准!$B$28:$B$49)</f>
        <v>#N/A</v>
      </c>
      <c r="O19" s="37"/>
      <c r="P19" s="16">
        <f>LOOKUP(O19,标准!$J$256:$J$280,标准!$I$256:$I$280)</f>
        <v>0</v>
      </c>
      <c r="Q19" s="43"/>
      <c r="R19" s="16">
        <f>CHOOSE(MATCH(Q19,{20,7,6.4,6.2,6,5.4,5.2,5.15,5.1,5.05,5,4.55,4.5,4.45,4.4,4.35,4.3,4.22,4.15,4.05,3.55,3.51,3.47,3.43,3.39,3.35,3.32,3.29,3.26,3.23,3.2,1},-1),0,10,20,30,40,50,60,62,64,66,68,70,72,74,76,78,80,85,90,95,100,101,102,103,104,105,106,107,108,109,110,110)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9" s="15" t="e">
        <f t="shared" si="0"/>
        <v>#DIV/0!</v>
      </c>
      <c r="T19" s="16" t="e">
        <f>LOOKUP(S19,标准!$H$328:$H$332,标准!$G$328:$G$332)</f>
        <v>#DIV/0!</v>
      </c>
    </row>
    <row r="20" spans="1:20" ht="14.25">
      <c r="A20" s="46"/>
      <c r="B20" s="1" t="s">
        <v>70</v>
      </c>
      <c r="C20" s="32"/>
      <c r="D20" s="33"/>
      <c r="E20" s="34" t="e">
        <f t="shared" si="1"/>
        <v>#DIV/0!</v>
      </c>
      <c r="F20" s="18" t="e">
        <f>LOOKUP(E20,标准!$I$4:$I$11,标准!$B$4:$B$11)</f>
        <v>#DIV/0!</v>
      </c>
      <c r="G20" s="17"/>
      <c r="H20" s="16">
        <f>LOOKUP(G20,标准!$C$229:$C$250,标准!$B$229:$B$250)</f>
        <v>0</v>
      </c>
      <c r="I20" s="30"/>
      <c r="J20" s="16">
        <f>LOOKUP(I20,标准!$I$130:$I$151,标准!$B$130:$B$151)</f>
        <v>64</v>
      </c>
      <c r="K20" s="30"/>
      <c r="L20" s="16">
        <f>CHOOSE(MATCH(K20,{30,11.2,11,10.8,10.6,10.4,10.2,10,9.8,9.6,9.4,9.2,9,8.8,8.6,8.4,8.2,8.1,8,7.9,7.8,4},-1),0,10,20,30,40,50,60,62,64,66,68,70,72,74,76,78,80,85,90,95,100,100)</f>
        <v>100</v>
      </c>
      <c r="M20" s="17"/>
      <c r="N20" s="61" t="e">
        <f>LOOKUP(M20,标准!$I$28:$I$49,标准!$B$28:$B$49)</f>
        <v>#N/A</v>
      </c>
      <c r="O20" s="37"/>
      <c r="P20" s="16">
        <f>LOOKUP(O20,标准!$J$256:$J$280,标准!$I$256:$I$280)</f>
        <v>0</v>
      </c>
      <c r="Q20" s="43"/>
      <c r="R20" s="16">
        <f>CHOOSE(MATCH(Q20,{20,7,6.4,6.2,6,5.4,5.2,5.15,5.1,5.05,5,4.55,4.5,4.45,4.4,4.35,4.3,4.22,4.15,4.05,3.55,3.51,3.47,3.43,3.39,3.35,3.32,3.29,3.26,3.23,3.2,1},-1),0,10,20,30,40,50,60,62,64,66,68,70,72,74,76,78,80,85,90,95,100,101,102,103,104,105,106,107,108,109,110,110)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20" s="15" t="e">
        <f t="shared" si="0"/>
        <v>#DIV/0!</v>
      </c>
      <c r="T20" s="16" t="e">
        <f>LOOKUP(S20,标准!$H$328:$H$332,标准!$G$328:$G$332)</f>
        <v>#DIV/0!</v>
      </c>
    </row>
    <row r="21" spans="1:20" ht="14.25">
      <c r="A21" s="46"/>
      <c r="B21" s="1" t="s">
        <v>70</v>
      </c>
      <c r="C21" s="32"/>
      <c r="D21" s="33"/>
      <c r="E21" s="34" t="e">
        <f t="shared" si="1"/>
        <v>#DIV/0!</v>
      </c>
      <c r="F21" s="18" t="e">
        <f>LOOKUP(E21,标准!$I$4:$I$11,标准!$B$4:$B$11)</f>
        <v>#DIV/0!</v>
      </c>
      <c r="G21" s="17"/>
      <c r="H21" s="16">
        <f>LOOKUP(G21,标准!$C$229:$C$250,标准!$B$229:$B$250)</f>
        <v>0</v>
      </c>
      <c r="I21" s="30"/>
      <c r="J21" s="16">
        <f>LOOKUP(I21,标准!$I$130:$I$151,标准!$B$130:$B$151)</f>
        <v>64</v>
      </c>
      <c r="K21" s="30"/>
      <c r="L21" s="16">
        <f>CHOOSE(MATCH(K21,{30,11.2,11,10.8,10.6,10.4,10.2,10,9.8,9.6,9.4,9.2,9,8.8,8.6,8.4,8.2,8.1,8,7.9,7.8,4},-1),0,10,20,30,40,50,60,62,64,66,68,70,72,74,76,78,80,85,90,95,100,100)</f>
        <v>100</v>
      </c>
      <c r="M21" s="17"/>
      <c r="N21" s="61" t="e">
        <f>LOOKUP(M21,标准!$I$28:$I$49,标准!$B$28:$B$49)</f>
        <v>#N/A</v>
      </c>
      <c r="O21" s="37"/>
      <c r="P21" s="16">
        <f>LOOKUP(O21,标准!$J$256:$J$280,标准!$I$256:$I$280)</f>
        <v>0</v>
      </c>
      <c r="Q21" s="43"/>
      <c r="R21" s="16">
        <f>CHOOSE(MATCH(Q21,{20,7,6.4,6.2,6,5.4,5.2,5.15,5.1,5.05,5,4.55,4.5,4.45,4.4,4.35,4.3,4.22,4.15,4.05,3.55,3.51,3.47,3.43,3.39,3.35,3.32,3.29,3.26,3.23,3.2,1},-1),0,10,20,30,40,50,60,62,64,66,68,70,72,74,76,78,80,85,90,95,100,101,102,103,104,105,106,107,108,109,110,110)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21" s="15" t="e">
        <f t="shared" si="0"/>
        <v>#DIV/0!</v>
      </c>
      <c r="T21" s="16" t="e">
        <f>LOOKUP(S21,标准!$H$328:$H$332,标准!$G$328:$G$332)</f>
        <v>#DIV/0!</v>
      </c>
    </row>
    <row r="22" spans="1:20" ht="14.25">
      <c r="A22" s="46"/>
      <c r="B22" s="1" t="s">
        <v>70</v>
      </c>
      <c r="C22" s="32"/>
      <c r="D22" s="33"/>
      <c r="E22" s="34" t="e">
        <f t="shared" si="1"/>
        <v>#DIV/0!</v>
      </c>
      <c r="F22" s="18" t="e">
        <f>LOOKUP(E22,标准!$I$4:$I$11,标准!$B$4:$B$11)</f>
        <v>#DIV/0!</v>
      </c>
      <c r="G22" s="17"/>
      <c r="H22" s="16">
        <f>LOOKUP(G22,标准!$C$229:$C$250,标准!$B$229:$B$250)</f>
        <v>0</v>
      </c>
      <c r="I22" s="30"/>
      <c r="J22" s="16">
        <f>LOOKUP(I22,标准!$I$130:$I$151,标准!$B$130:$B$151)</f>
        <v>64</v>
      </c>
      <c r="K22" s="30"/>
      <c r="L22" s="16">
        <f>CHOOSE(MATCH(K22,{30,11.2,11,10.8,10.6,10.4,10.2,10,9.8,9.6,9.4,9.2,9,8.8,8.6,8.4,8.2,8.1,8,7.9,7.8,4},-1),0,10,20,30,40,50,60,62,64,66,68,70,72,74,76,78,80,85,90,95,100,100)</f>
        <v>100</v>
      </c>
      <c r="M22" s="17"/>
      <c r="N22" s="61" t="e">
        <f>LOOKUP(M22,标准!$I$28:$I$49,标准!$B$28:$B$49)</f>
        <v>#N/A</v>
      </c>
      <c r="O22" s="37"/>
      <c r="P22" s="16">
        <f>LOOKUP(O22,标准!$J$256:$J$280,标准!$I$256:$I$280)</f>
        <v>0</v>
      </c>
      <c r="Q22" s="43"/>
      <c r="R22" s="16">
        <f>CHOOSE(MATCH(Q22,{20,7,6.4,6.2,6,5.4,5.2,5.15,5.1,5.05,5,4.55,4.5,4.45,4.4,4.35,4.3,4.22,4.15,4.05,3.55,3.51,3.47,3.43,3.39,3.35,3.32,3.29,3.26,3.23,3.2,1},-1),0,10,20,30,40,50,60,62,64,66,68,70,72,74,76,78,80,85,90,95,100,101,102,103,104,105,106,107,108,109,110,110)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22" s="15" t="e">
        <f t="shared" si="0"/>
        <v>#DIV/0!</v>
      </c>
      <c r="T22" s="16" t="e">
        <f>LOOKUP(S22,标准!$H$328:$H$332,标准!$G$328:$G$332)</f>
        <v>#DIV/0!</v>
      </c>
    </row>
    <row r="23" spans="1:20" ht="14.25">
      <c r="A23" s="46"/>
      <c r="B23" s="1" t="s">
        <v>70</v>
      </c>
      <c r="C23" s="32"/>
      <c r="D23" s="33"/>
      <c r="E23" s="34" t="e">
        <f t="shared" si="1"/>
        <v>#DIV/0!</v>
      </c>
      <c r="F23" s="18" t="e">
        <f>LOOKUP(E23,标准!$I$4:$I$11,标准!$B$4:$B$11)</f>
        <v>#DIV/0!</v>
      </c>
      <c r="G23" s="17"/>
      <c r="H23" s="16">
        <f>LOOKUP(G23,标准!$C$229:$C$250,标准!$B$229:$B$250)</f>
        <v>0</v>
      </c>
      <c r="I23" s="30"/>
      <c r="J23" s="16">
        <f>LOOKUP(I23,标准!$I$130:$I$151,标准!$B$130:$B$151)</f>
        <v>64</v>
      </c>
      <c r="K23" s="30"/>
      <c r="L23" s="16">
        <f>CHOOSE(MATCH(K23,{30,11.2,11,10.8,10.6,10.4,10.2,10,9.8,9.6,9.4,9.2,9,8.8,8.6,8.4,8.2,8.1,8,7.9,7.8,4},-1),0,10,20,30,40,50,60,62,64,66,68,70,72,74,76,78,80,85,90,95,100,100)</f>
        <v>100</v>
      </c>
      <c r="M23" s="17"/>
      <c r="N23" s="61" t="e">
        <f>LOOKUP(M23,标准!$I$28:$I$49,标准!$B$28:$B$49)</f>
        <v>#N/A</v>
      </c>
      <c r="O23" s="37"/>
      <c r="P23" s="16">
        <f>LOOKUP(O23,标准!$J$256:$J$280,标准!$I$256:$I$280)</f>
        <v>0</v>
      </c>
      <c r="Q23" s="43"/>
      <c r="R23" s="16">
        <f>CHOOSE(MATCH(Q23,{20,7,6.4,6.2,6,5.4,5.2,5.15,5.1,5.05,5,4.55,4.5,4.45,4.4,4.35,4.3,4.22,4.15,4.05,3.55,3.51,3.47,3.43,3.39,3.35,3.32,3.29,3.26,3.23,3.2,1},-1),0,10,20,30,40,50,60,62,64,66,68,70,72,74,76,78,80,85,90,95,100,101,102,103,104,105,106,107,108,109,110,110)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23" s="15" t="e">
        <f t="shared" si="0"/>
        <v>#DIV/0!</v>
      </c>
      <c r="T23" s="16" t="e">
        <f>LOOKUP(S23,标准!$H$328:$H$332,标准!$G$328:$G$332)</f>
        <v>#DIV/0!</v>
      </c>
    </row>
    <row r="24" spans="1:20" ht="14.25">
      <c r="A24" s="46"/>
      <c r="B24" s="1" t="s">
        <v>70</v>
      </c>
      <c r="C24" s="32"/>
      <c r="D24" s="33"/>
      <c r="E24" s="34" t="e">
        <f t="shared" si="1"/>
        <v>#DIV/0!</v>
      </c>
      <c r="F24" s="18" t="e">
        <f>LOOKUP(E24,标准!$I$4:$I$11,标准!$B$4:$B$11)</f>
        <v>#DIV/0!</v>
      </c>
      <c r="G24" s="17"/>
      <c r="H24" s="16">
        <f>LOOKUP(G24,标准!$C$229:$C$250,标准!$B$229:$B$250)</f>
        <v>0</v>
      </c>
      <c r="I24" s="30"/>
      <c r="J24" s="16">
        <f>LOOKUP(I24,标准!$I$130:$I$151,标准!$B$130:$B$151)</f>
        <v>64</v>
      </c>
      <c r="K24" s="30"/>
      <c r="L24" s="16">
        <f>CHOOSE(MATCH(K24,{30,11.2,11,10.8,10.6,10.4,10.2,10,9.8,9.6,9.4,9.2,9,8.8,8.6,8.4,8.2,8.1,8,7.9,7.8,4},-1),0,10,20,30,40,50,60,62,64,66,68,70,72,74,76,78,80,85,90,95,100,100)</f>
        <v>100</v>
      </c>
      <c r="M24" s="17"/>
      <c r="N24" s="61" t="e">
        <f>LOOKUP(M24,标准!$I$28:$I$49,标准!$B$28:$B$49)</f>
        <v>#N/A</v>
      </c>
      <c r="O24" s="37"/>
      <c r="P24" s="16">
        <f>LOOKUP(O24,标准!$J$256:$J$280,标准!$I$256:$I$280)</f>
        <v>0</v>
      </c>
      <c r="Q24" s="43"/>
      <c r="R24" s="16">
        <f>CHOOSE(MATCH(Q24,{20,7,6.4,6.2,6,5.4,5.2,5.15,5.1,5.05,5,4.55,4.5,4.45,4.4,4.35,4.3,4.22,4.15,4.05,3.55,3.51,3.47,3.43,3.39,3.35,3.32,3.29,3.26,3.23,3.2,1},-1),0,10,20,30,40,50,60,62,64,66,68,70,72,74,76,78,80,85,90,95,100,101,102,103,104,105,106,107,108,109,110,110)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24" s="15" t="e">
        <f t="shared" si="0"/>
        <v>#DIV/0!</v>
      </c>
      <c r="T24" s="16" t="e">
        <f>LOOKUP(S24,标准!$H$328:$H$332,标准!$G$328:$G$332)</f>
        <v>#DIV/0!</v>
      </c>
    </row>
    <row r="25" spans="1:20" ht="14.25">
      <c r="A25" s="46"/>
      <c r="B25" s="1" t="s">
        <v>70</v>
      </c>
      <c r="C25" s="32"/>
      <c r="D25" s="33"/>
      <c r="E25" s="34" t="e">
        <f t="shared" si="1"/>
        <v>#DIV/0!</v>
      </c>
      <c r="F25" s="18" t="e">
        <f>LOOKUP(E25,标准!$I$4:$I$11,标准!$B$4:$B$11)</f>
        <v>#DIV/0!</v>
      </c>
      <c r="G25" s="17"/>
      <c r="H25" s="16">
        <f>LOOKUP(G25,标准!$C$229:$C$250,标准!$B$229:$B$250)</f>
        <v>0</v>
      </c>
      <c r="I25" s="30"/>
      <c r="J25" s="16">
        <f>LOOKUP(I25,标准!$I$130:$I$151,标准!$B$130:$B$151)</f>
        <v>64</v>
      </c>
      <c r="K25" s="30"/>
      <c r="L25" s="16">
        <f>CHOOSE(MATCH(K25,{30,11.2,11,10.8,10.6,10.4,10.2,10,9.8,9.6,9.4,9.2,9,8.8,8.6,8.4,8.2,8.1,8,7.9,7.8,4},-1),0,10,20,30,40,50,60,62,64,66,68,70,72,74,76,78,80,85,90,95,100,100)</f>
        <v>100</v>
      </c>
      <c r="M25" s="17"/>
      <c r="N25" s="61" t="e">
        <f>LOOKUP(M25,标准!$I$28:$I$49,标准!$B$28:$B$49)</f>
        <v>#N/A</v>
      </c>
      <c r="O25" s="37"/>
      <c r="P25" s="16">
        <f>LOOKUP(O25,标准!$J$256:$J$280,标准!$I$256:$I$280)</f>
        <v>0</v>
      </c>
      <c r="Q25" s="43"/>
      <c r="R25" s="16">
        <f>CHOOSE(MATCH(Q25,{20,7,6.4,6.2,6,5.4,5.2,5.15,5.1,5.05,5,4.55,4.5,4.45,4.4,4.35,4.3,4.22,4.15,4.05,3.55,3.51,3.47,3.43,3.39,3.35,3.32,3.29,3.26,3.23,3.2,1},-1),0,10,20,30,40,50,60,62,64,66,68,70,72,74,76,78,80,85,90,95,100,101,102,103,104,105,106,107,108,109,110,110)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25" s="15" t="e">
        <f t="shared" si="0"/>
        <v>#DIV/0!</v>
      </c>
      <c r="T25" s="16" t="e">
        <f>LOOKUP(S25,标准!$H$328:$H$332,标准!$G$328:$G$332)</f>
        <v>#DIV/0!</v>
      </c>
    </row>
    <row r="26" spans="1:20" ht="14.25">
      <c r="A26" s="46"/>
      <c r="B26" s="1" t="s">
        <v>70</v>
      </c>
      <c r="C26" s="32"/>
      <c r="D26" s="33"/>
      <c r="E26" s="34" t="e">
        <f t="shared" si="1"/>
        <v>#DIV/0!</v>
      </c>
      <c r="F26" s="18" t="e">
        <f>LOOKUP(E26,标准!$I$4:$I$11,标准!$B$4:$B$11)</f>
        <v>#DIV/0!</v>
      </c>
      <c r="G26" s="17"/>
      <c r="H26" s="16">
        <f>LOOKUP(G26,标准!$C$229:$C$250,标准!$B$229:$B$250)</f>
        <v>0</v>
      </c>
      <c r="I26" s="30"/>
      <c r="J26" s="16">
        <f>LOOKUP(I26,标准!$I$130:$I$151,标准!$B$130:$B$151)</f>
        <v>64</v>
      </c>
      <c r="K26" s="30"/>
      <c r="L26" s="16">
        <f>CHOOSE(MATCH(K26,{30,11.2,11,10.8,10.6,10.4,10.2,10,9.8,9.6,9.4,9.2,9,8.8,8.6,8.4,8.2,8.1,8,7.9,7.8,4},-1),0,10,20,30,40,50,60,62,64,66,68,70,72,74,76,78,80,85,90,95,100,100)</f>
        <v>100</v>
      </c>
      <c r="M26" s="17"/>
      <c r="N26" s="61" t="e">
        <f>LOOKUP(M26,标准!$I$28:$I$49,标准!$B$28:$B$49)</f>
        <v>#N/A</v>
      </c>
      <c r="O26" s="37"/>
      <c r="P26" s="16">
        <f>LOOKUP(O26,标准!$J$256:$J$280,标准!$I$256:$I$280)</f>
        <v>0</v>
      </c>
      <c r="Q26" s="43"/>
      <c r="R26" s="16">
        <f>CHOOSE(MATCH(Q26,{20,7,6.4,6.2,6,5.4,5.2,5.15,5.1,5.05,5,4.55,4.5,4.45,4.4,4.35,4.3,4.22,4.15,4.05,3.55,3.51,3.47,3.43,3.39,3.35,3.32,3.29,3.26,3.23,3.2,1},-1),0,10,20,30,40,50,60,62,64,66,68,70,72,74,76,78,80,85,90,95,100,101,102,103,104,105,106,107,108,109,110,110)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26" s="15" t="e">
        <f t="shared" si="0"/>
        <v>#DIV/0!</v>
      </c>
      <c r="T26" s="16" t="e">
        <f>LOOKUP(S26,标准!$H$328:$H$332,标准!$G$328:$G$332)</f>
        <v>#DIV/0!</v>
      </c>
    </row>
    <row r="27" spans="1:20" ht="14.25">
      <c r="A27" s="46"/>
      <c r="B27" s="1" t="s">
        <v>70</v>
      </c>
      <c r="C27" s="32"/>
      <c r="D27" s="33"/>
      <c r="E27" s="34" t="e">
        <f t="shared" si="1"/>
        <v>#DIV/0!</v>
      </c>
      <c r="F27" s="18" t="e">
        <f>LOOKUP(E27,标准!$I$4:$I$11,标准!$B$4:$B$11)</f>
        <v>#DIV/0!</v>
      </c>
      <c r="G27" s="17"/>
      <c r="H27" s="16">
        <f>LOOKUP(G27,标准!$C$229:$C$250,标准!$B$229:$B$250)</f>
        <v>0</v>
      </c>
      <c r="I27" s="30"/>
      <c r="J27" s="16">
        <f>LOOKUP(I27,标准!$I$130:$I$151,标准!$B$130:$B$151)</f>
        <v>64</v>
      </c>
      <c r="K27" s="30"/>
      <c r="L27" s="16">
        <f>CHOOSE(MATCH(K27,{30,11.2,11,10.8,10.6,10.4,10.2,10,9.8,9.6,9.4,9.2,9,8.8,8.6,8.4,8.2,8.1,8,7.9,7.8,4},-1),0,10,20,30,40,50,60,62,64,66,68,70,72,74,76,78,80,85,90,95,100,100)</f>
        <v>100</v>
      </c>
      <c r="M27" s="17"/>
      <c r="N27" s="61" t="e">
        <f>LOOKUP(M27,标准!$I$28:$I$49,标准!$B$28:$B$49)</f>
        <v>#N/A</v>
      </c>
      <c r="O27" s="37"/>
      <c r="P27" s="16">
        <f>LOOKUP(O27,标准!$J$256:$J$280,标准!$I$256:$I$280)</f>
        <v>0</v>
      </c>
      <c r="Q27" s="43"/>
      <c r="R27" s="16">
        <f>CHOOSE(MATCH(Q27,{20,7,6.4,6.2,6,5.4,5.2,5.15,5.1,5.05,5,4.55,4.5,4.45,4.4,4.35,4.3,4.22,4.15,4.05,3.55,3.51,3.47,3.43,3.39,3.35,3.32,3.29,3.26,3.23,3.2,1},-1),0,10,20,30,40,50,60,62,64,66,68,70,72,74,76,78,80,85,90,95,100,101,102,103,104,105,106,107,108,109,110,110)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27" s="15" t="e">
        <f t="shared" si="0"/>
        <v>#DIV/0!</v>
      </c>
      <c r="T27" s="16" t="e">
        <f>LOOKUP(S27,标准!$H$328:$H$332,标准!$G$328:$G$332)</f>
        <v>#DIV/0!</v>
      </c>
    </row>
    <row r="28" spans="1:20" ht="14.25">
      <c r="A28" s="46"/>
      <c r="B28" s="1" t="s">
        <v>70</v>
      </c>
      <c r="C28" s="32"/>
      <c r="D28" s="33"/>
      <c r="E28" s="34" t="e">
        <f t="shared" si="1"/>
        <v>#DIV/0!</v>
      </c>
      <c r="F28" s="18" t="e">
        <f>LOOKUP(E28,标准!$I$4:$I$11,标准!$B$4:$B$11)</f>
        <v>#DIV/0!</v>
      </c>
      <c r="G28" s="17"/>
      <c r="H28" s="16">
        <f>LOOKUP(G28,标准!$C$229:$C$250,标准!$B$229:$B$250)</f>
        <v>0</v>
      </c>
      <c r="I28" s="30"/>
      <c r="J28" s="16">
        <f>LOOKUP(I28,标准!$I$130:$I$151,标准!$B$130:$B$151)</f>
        <v>64</v>
      </c>
      <c r="K28" s="30"/>
      <c r="L28" s="16">
        <f>CHOOSE(MATCH(K28,{30,11.2,11,10.8,10.6,10.4,10.2,10,9.8,9.6,9.4,9.2,9,8.8,8.6,8.4,8.2,8.1,8,7.9,7.8,4},-1),0,10,20,30,40,50,60,62,64,66,68,70,72,74,76,78,80,85,90,95,100,100)</f>
        <v>100</v>
      </c>
      <c r="M28" s="17"/>
      <c r="N28" s="61" t="e">
        <f>LOOKUP(M28,标准!$I$28:$I$49,标准!$B$28:$B$49)</f>
        <v>#N/A</v>
      </c>
      <c r="O28" s="37"/>
      <c r="P28" s="16">
        <f>LOOKUP(O28,标准!$J$256:$J$280,标准!$I$256:$I$280)</f>
        <v>0</v>
      </c>
      <c r="Q28" s="43"/>
      <c r="R28" s="16">
        <f>CHOOSE(MATCH(Q28,{20,7,6.4,6.2,6,5.4,5.2,5.15,5.1,5.05,5,4.55,4.5,4.45,4.4,4.35,4.3,4.22,4.15,4.05,3.55,3.51,3.47,3.43,3.39,3.35,3.32,3.29,3.26,3.23,3.2,1},-1),0,10,20,30,40,50,60,62,64,66,68,70,72,74,76,78,80,85,90,95,100,101,102,103,104,105,106,107,108,109,110,110)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28" s="15" t="e">
        <f t="shared" si="0"/>
        <v>#DIV/0!</v>
      </c>
      <c r="T28" s="16" t="e">
        <f>LOOKUP(S28,标准!$H$328:$H$332,标准!$G$328:$G$332)</f>
        <v>#DIV/0!</v>
      </c>
    </row>
    <row r="29" spans="1:20" ht="14.25">
      <c r="A29" s="46"/>
      <c r="B29" s="1" t="s">
        <v>70</v>
      </c>
      <c r="C29" s="32"/>
      <c r="D29" s="33"/>
      <c r="E29" s="34" t="e">
        <f t="shared" si="1"/>
        <v>#DIV/0!</v>
      </c>
      <c r="F29" s="18" t="e">
        <f>LOOKUP(E29,标准!$I$4:$I$11,标准!$B$4:$B$11)</f>
        <v>#DIV/0!</v>
      </c>
      <c r="G29" s="17"/>
      <c r="H29" s="16">
        <f>LOOKUP(G29,标准!$C$229:$C$250,标准!$B$229:$B$250)</f>
        <v>0</v>
      </c>
      <c r="I29" s="30"/>
      <c r="J29" s="16">
        <f>LOOKUP(I29,标准!$I$130:$I$151,标准!$B$130:$B$151)</f>
        <v>64</v>
      </c>
      <c r="K29" s="30"/>
      <c r="L29" s="16">
        <f>CHOOSE(MATCH(K29,{30,11.2,11,10.8,10.6,10.4,10.2,10,9.8,9.6,9.4,9.2,9,8.8,8.6,8.4,8.2,8.1,8,7.9,7.8,4},-1),0,10,20,30,40,50,60,62,64,66,68,70,72,74,76,78,80,85,90,95,100,100)</f>
        <v>100</v>
      </c>
      <c r="M29" s="17"/>
      <c r="N29" s="61" t="e">
        <f>LOOKUP(M29,标准!$I$28:$I$49,标准!$B$28:$B$49)</f>
        <v>#N/A</v>
      </c>
      <c r="O29" s="37"/>
      <c r="P29" s="16">
        <f>LOOKUP(O29,标准!$J$256:$J$280,标准!$I$256:$I$280)</f>
        <v>0</v>
      </c>
      <c r="Q29" s="43"/>
      <c r="R29" s="16">
        <f>CHOOSE(MATCH(Q29,{20,7,6.4,6.2,6,5.4,5.2,5.15,5.1,5.05,5,4.55,4.5,4.45,4.4,4.35,4.3,4.22,4.15,4.05,3.55,3.51,3.47,3.43,3.39,3.35,3.32,3.29,3.26,3.23,3.2,1},-1),0,10,20,30,40,50,60,62,64,66,68,70,72,74,76,78,80,85,90,95,100,101,102,103,104,105,106,107,108,109,110,110)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29" s="15" t="e">
        <f t="shared" si="0"/>
        <v>#DIV/0!</v>
      </c>
      <c r="T29" s="16" t="e">
        <f>LOOKUP(S29,标准!$H$328:$H$332,标准!$G$328:$G$332)</f>
        <v>#DIV/0!</v>
      </c>
    </row>
    <row r="30" spans="1:20" ht="14.25">
      <c r="A30" s="46"/>
      <c r="B30" s="1" t="s">
        <v>70</v>
      </c>
      <c r="C30" s="32"/>
      <c r="D30" s="33"/>
      <c r="E30" s="34" t="e">
        <f t="shared" si="1"/>
        <v>#DIV/0!</v>
      </c>
      <c r="F30" s="18" t="e">
        <f>LOOKUP(E30,标准!$I$4:$I$11,标准!$B$4:$B$11)</f>
        <v>#DIV/0!</v>
      </c>
      <c r="G30" s="17"/>
      <c r="H30" s="16">
        <f>LOOKUP(G30,标准!$C$229:$C$250,标准!$B$229:$B$250)</f>
        <v>0</v>
      </c>
      <c r="I30" s="30"/>
      <c r="J30" s="16">
        <f>LOOKUP(I30,标准!$I$130:$I$151,标准!$B$130:$B$151)</f>
        <v>64</v>
      </c>
      <c r="K30" s="30"/>
      <c r="L30" s="16">
        <f>CHOOSE(MATCH(K30,{30,11.2,11,10.8,10.6,10.4,10.2,10,9.8,9.6,9.4,9.2,9,8.8,8.6,8.4,8.2,8.1,8,7.9,7.8,4},-1),0,10,20,30,40,50,60,62,64,66,68,70,72,74,76,78,80,85,90,95,100,100)</f>
        <v>100</v>
      </c>
      <c r="M30" s="17"/>
      <c r="N30" s="61" t="e">
        <f>LOOKUP(M30,标准!$I$28:$I$49,标准!$B$28:$B$49)</f>
        <v>#N/A</v>
      </c>
      <c r="O30" s="37"/>
      <c r="P30" s="16">
        <f>LOOKUP(O30,标准!$J$256:$J$280,标准!$I$256:$I$280)</f>
        <v>0</v>
      </c>
      <c r="Q30" s="43"/>
      <c r="R30" s="16">
        <f>CHOOSE(MATCH(Q30,{20,7,6.4,6.2,6,5.4,5.2,5.15,5.1,5.05,5,4.55,4.5,4.45,4.4,4.35,4.3,4.22,4.15,4.05,3.55,3.51,3.47,3.43,3.39,3.35,3.32,3.29,3.26,3.23,3.2,1},-1),0,10,20,30,40,50,60,62,64,66,68,70,72,74,76,78,80,85,90,95,100,101,102,103,104,105,106,107,108,109,110,110)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30" s="15" t="e">
        <f t="shared" si="0"/>
        <v>#DIV/0!</v>
      </c>
      <c r="T30" s="16" t="e">
        <f>LOOKUP(S30,标准!$H$328:$H$332,标准!$G$328:$G$332)</f>
        <v>#DIV/0!</v>
      </c>
    </row>
    <row r="31" spans="1:20" ht="14.25">
      <c r="A31" s="46"/>
      <c r="B31" s="1" t="s">
        <v>70</v>
      </c>
      <c r="C31" s="32"/>
      <c r="D31" s="33"/>
      <c r="E31" s="34" t="e">
        <f t="shared" si="1"/>
        <v>#DIV/0!</v>
      </c>
      <c r="F31" s="18" t="e">
        <f>LOOKUP(E31,标准!$I$4:$I$11,标准!$B$4:$B$11)</f>
        <v>#DIV/0!</v>
      </c>
      <c r="G31" s="17"/>
      <c r="H31" s="16">
        <f>LOOKUP(G31,标准!$C$229:$C$250,标准!$B$229:$B$250)</f>
        <v>0</v>
      </c>
      <c r="I31" s="30"/>
      <c r="J31" s="16">
        <f>LOOKUP(I31,标准!$I$130:$I$151,标准!$B$130:$B$151)</f>
        <v>64</v>
      </c>
      <c r="K31" s="30"/>
      <c r="L31" s="16">
        <f>CHOOSE(MATCH(K31,{30,11.2,11,10.8,10.6,10.4,10.2,10,9.8,9.6,9.4,9.2,9,8.8,8.6,8.4,8.2,8.1,8,7.9,7.8,4},-1),0,10,20,30,40,50,60,62,64,66,68,70,72,74,76,78,80,85,90,95,100,100)</f>
        <v>100</v>
      </c>
      <c r="M31" s="17"/>
      <c r="N31" s="61" t="e">
        <f>LOOKUP(M31,标准!$I$28:$I$49,标准!$B$28:$B$49)</f>
        <v>#N/A</v>
      </c>
      <c r="O31" s="37"/>
      <c r="P31" s="16">
        <f>LOOKUP(O31,标准!$J$256:$J$280,标准!$I$256:$I$280)</f>
        <v>0</v>
      </c>
      <c r="Q31" s="43"/>
      <c r="R31" s="16">
        <f>CHOOSE(MATCH(Q31,{20,7,6.4,6.2,6,5.4,5.2,5.15,5.1,5.05,5,4.55,4.5,4.45,4.4,4.35,4.3,4.22,4.15,4.05,3.55,3.51,3.47,3.43,3.39,3.35,3.32,3.29,3.26,3.23,3.2,1},-1),0,10,20,30,40,50,60,62,64,66,68,70,72,74,76,78,80,85,90,95,100,101,102,103,104,105,106,107,108,109,110,110)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31" s="15" t="e">
        <f t="shared" si="0"/>
        <v>#DIV/0!</v>
      </c>
      <c r="T31" s="16" t="e">
        <f>LOOKUP(S31,标准!$H$328:$H$332,标准!$G$328:$G$332)</f>
        <v>#DIV/0!</v>
      </c>
    </row>
    <row r="32" spans="1:20" ht="14.25">
      <c r="A32" s="46"/>
      <c r="B32" s="1" t="s">
        <v>70</v>
      </c>
      <c r="C32" s="32"/>
      <c r="D32" s="33"/>
      <c r="E32" s="34" t="e">
        <f t="shared" si="1"/>
        <v>#DIV/0!</v>
      </c>
      <c r="F32" s="18" t="e">
        <f>LOOKUP(E32,标准!$I$4:$I$11,标准!$B$4:$B$11)</f>
        <v>#DIV/0!</v>
      </c>
      <c r="G32" s="17"/>
      <c r="H32" s="16">
        <f>LOOKUP(G32,标准!$C$229:$C$250,标准!$B$229:$B$250)</f>
        <v>0</v>
      </c>
      <c r="I32" s="30"/>
      <c r="J32" s="16">
        <f>LOOKUP(I32,标准!$I$130:$I$151,标准!$B$130:$B$151)</f>
        <v>64</v>
      </c>
      <c r="K32" s="30"/>
      <c r="L32" s="16">
        <f>CHOOSE(MATCH(K32,{30,11.2,11,10.8,10.6,10.4,10.2,10,9.8,9.6,9.4,9.2,9,8.8,8.6,8.4,8.2,8.1,8,7.9,7.8,4},-1),0,10,20,30,40,50,60,62,64,66,68,70,72,74,76,78,80,85,90,95,100,100)</f>
        <v>100</v>
      </c>
      <c r="M32" s="17"/>
      <c r="N32" s="61" t="e">
        <f>LOOKUP(M32,标准!$I$28:$I$49,标准!$B$28:$B$49)</f>
        <v>#N/A</v>
      </c>
      <c r="O32" s="37"/>
      <c r="P32" s="16">
        <f>LOOKUP(O32,标准!$J$256:$J$280,标准!$I$256:$I$280)</f>
        <v>0</v>
      </c>
      <c r="Q32" s="43"/>
      <c r="R32" s="16">
        <f>CHOOSE(MATCH(Q32,{20,7,6.4,6.2,6,5.4,5.2,5.15,5.1,5.05,5,4.55,4.5,4.45,4.4,4.35,4.3,4.22,4.15,4.05,3.55,3.51,3.47,3.43,3.39,3.35,3.32,3.29,3.26,3.23,3.2,1},-1),0,10,20,30,40,50,60,62,64,66,68,70,72,74,76,78,80,85,90,95,100,101,102,103,104,105,106,107,108,109,110,110)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32" s="15" t="e">
        <f t="shared" si="0"/>
        <v>#DIV/0!</v>
      </c>
      <c r="T32" s="16" t="e">
        <f>LOOKUP(S32,标准!$H$328:$H$332,标准!$G$328:$G$332)</f>
        <v>#DIV/0!</v>
      </c>
    </row>
    <row r="33" spans="1:20" ht="14.25">
      <c r="A33" s="46"/>
      <c r="B33" s="1" t="s">
        <v>70</v>
      </c>
      <c r="C33" s="32"/>
      <c r="D33" s="33"/>
      <c r="E33" s="34" t="e">
        <f t="shared" si="1"/>
        <v>#DIV/0!</v>
      </c>
      <c r="F33" s="18" t="e">
        <f>LOOKUP(E33,标准!$I$4:$I$11,标准!$B$4:$B$11)</f>
        <v>#DIV/0!</v>
      </c>
      <c r="G33" s="17"/>
      <c r="H33" s="16">
        <f>LOOKUP(G33,标准!$C$229:$C$250,标准!$B$229:$B$250)</f>
        <v>0</v>
      </c>
      <c r="I33" s="30"/>
      <c r="J33" s="16">
        <f>LOOKUP(I33,标准!$I$130:$I$151,标准!$B$130:$B$151)</f>
        <v>64</v>
      </c>
      <c r="K33" s="30"/>
      <c r="L33" s="16">
        <f>CHOOSE(MATCH(K33,{30,11.2,11,10.8,10.6,10.4,10.2,10,9.8,9.6,9.4,9.2,9,8.8,8.6,8.4,8.2,8.1,8,7.9,7.8,4},-1),0,10,20,30,40,50,60,62,64,66,68,70,72,74,76,78,80,85,90,95,100,100)</f>
        <v>100</v>
      </c>
      <c r="M33" s="17"/>
      <c r="N33" s="61" t="e">
        <f>LOOKUP(M33,标准!$I$28:$I$49,标准!$B$28:$B$49)</f>
        <v>#N/A</v>
      </c>
      <c r="O33" s="37"/>
      <c r="P33" s="16">
        <f>LOOKUP(O33,标准!$J$256:$J$280,标准!$I$256:$I$280)</f>
        <v>0</v>
      </c>
      <c r="Q33" s="43"/>
      <c r="R33" s="16">
        <f>CHOOSE(MATCH(Q33,{20,7,6.4,6.2,6,5.4,5.2,5.15,5.1,5.05,5,4.55,4.5,4.45,4.4,4.35,4.3,4.22,4.15,4.05,3.55,3.51,3.47,3.43,3.39,3.35,3.32,3.29,3.26,3.23,3.2,1},-1),0,10,20,30,40,50,60,62,64,66,68,70,72,74,76,78,80,85,90,95,100,101,102,103,104,105,106,107,108,109,110,110)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33" s="15" t="e">
        <f t="shared" si="0"/>
        <v>#DIV/0!</v>
      </c>
      <c r="T33" s="16" t="e">
        <f>LOOKUP(S33,标准!$H$328:$H$332,标准!$G$328:$G$332)</f>
        <v>#DIV/0!</v>
      </c>
    </row>
    <row r="34" spans="1:20" ht="14.25">
      <c r="A34" s="46"/>
      <c r="B34" s="1" t="s">
        <v>70</v>
      </c>
      <c r="C34" s="32"/>
      <c r="D34" s="33"/>
      <c r="E34" s="34" t="e">
        <f t="shared" si="1"/>
        <v>#DIV/0!</v>
      </c>
      <c r="F34" s="18" t="e">
        <f>LOOKUP(E34,标准!$I$4:$I$11,标准!$B$4:$B$11)</f>
        <v>#DIV/0!</v>
      </c>
      <c r="G34" s="17"/>
      <c r="H34" s="16">
        <f>LOOKUP(G34,标准!$C$229:$C$250,标准!$B$229:$B$250)</f>
        <v>0</v>
      </c>
      <c r="I34" s="30"/>
      <c r="J34" s="16">
        <f>LOOKUP(I34,标准!$I$130:$I$151,标准!$B$130:$B$151)</f>
        <v>64</v>
      </c>
      <c r="K34" s="30"/>
      <c r="L34" s="16">
        <f>CHOOSE(MATCH(K34,{30,11.2,11,10.8,10.6,10.4,10.2,10,9.8,9.6,9.4,9.2,9,8.8,8.6,8.4,8.2,8.1,8,7.9,7.8,4},-1),0,10,20,30,40,50,60,62,64,66,68,70,72,74,76,78,80,85,90,95,100,100)</f>
        <v>100</v>
      </c>
      <c r="M34" s="17"/>
      <c r="N34" s="61" t="e">
        <f>LOOKUP(M34,标准!$I$28:$I$49,标准!$B$28:$B$49)</f>
        <v>#N/A</v>
      </c>
      <c r="O34" s="37"/>
      <c r="P34" s="16">
        <f>LOOKUP(O34,标准!$J$256:$J$280,标准!$I$256:$I$280)</f>
        <v>0</v>
      </c>
      <c r="Q34" s="43"/>
      <c r="R34" s="16">
        <f>CHOOSE(MATCH(Q34,{20,7,6.4,6.2,6,5.4,5.2,5.15,5.1,5.05,5,4.55,4.5,4.45,4.4,4.35,4.3,4.22,4.15,4.05,3.55,3.51,3.47,3.43,3.39,3.35,3.32,3.29,3.26,3.23,3.2,1},-1),0,10,20,30,40,50,60,62,64,66,68,70,72,74,76,78,80,85,90,95,100,101,102,103,104,105,106,107,108,109,110,110)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34" s="15" t="e">
        <f t="shared" si="0"/>
        <v>#DIV/0!</v>
      </c>
      <c r="T34" s="16" t="e">
        <f>LOOKUP(S34,标准!$H$328:$H$332,标准!$G$328:$G$332)</f>
        <v>#DIV/0!</v>
      </c>
    </row>
    <row r="35" spans="1:20" ht="14.25">
      <c r="A35" s="46"/>
      <c r="B35" s="1" t="s">
        <v>70</v>
      </c>
      <c r="C35" s="32"/>
      <c r="D35" s="33"/>
      <c r="E35" s="34" t="e">
        <f t="shared" si="1"/>
        <v>#DIV/0!</v>
      </c>
      <c r="F35" s="18" t="e">
        <f>LOOKUP(E35,标准!$I$4:$I$11,标准!$B$4:$B$11)</f>
        <v>#DIV/0!</v>
      </c>
      <c r="G35" s="17"/>
      <c r="H35" s="16">
        <f>LOOKUP(G35,标准!$C$229:$C$250,标准!$B$229:$B$250)</f>
        <v>0</v>
      </c>
      <c r="I35" s="30"/>
      <c r="J35" s="16">
        <f>LOOKUP(I35,标准!$I$130:$I$151,标准!$B$130:$B$151)</f>
        <v>64</v>
      </c>
      <c r="K35" s="30"/>
      <c r="L35" s="16">
        <f>CHOOSE(MATCH(K35,{30,11.2,11,10.8,10.6,10.4,10.2,10,9.8,9.6,9.4,9.2,9,8.8,8.6,8.4,8.2,8.1,8,7.9,7.8,4},-1),0,10,20,30,40,50,60,62,64,66,68,70,72,74,76,78,80,85,90,95,100,100)</f>
        <v>100</v>
      </c>
      <c r="M35" s="17"/>
      <c r="N35" s="61" t="e">
        <f>LOOKUP(M35,标准!$I$28:$I$49,标准!$B$28:$B$49)</f>
        <v>#N/A</v>
      </c>
      <c r="O35" s="37"/>
      <c r="P35" s="16">
        <f>LOOKUP(O35,标准!$J$256:$J$280,标准!$I$256:$I$280)</f>
        <v>0</v>
      </c>
      <c r="Q35" s="43"/>
      <c r="R35" s="16">
        <f>CHOOSE(MATCH(Q35,{20,7,6.4,6.2,6,5.4,5.2,5.15,5.1,5.05,5,4.55,4.5,4.45,4.4,4.35,4.3,4.22,4.15,4.05,3.55,3.51,3.47,3.43,3.39,3.35,3.32,3.29,3.26,3.23,3.2,1},-1),0,10,20,30,40,50,60,62,64,66,68,70,72,74,76,78,80,85,90,95,100,101,102,103,104,105,106,107,108,109,110,110)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35" s="15" t="e">
        <f t="shared" si="0"/>
        <v>#DIV/0!</v>
      </c>
      <c r="T35" s="16" t="e">
        <f>LOOKUP(S35,标准!$H$328:$H$332,标准!$G$328:$G$332)</f>
        <v>#DIV/0!</v>
      </c>
    </row>
    <row r="36" spans="1:20" ht="14.25">
      <c r="A36" s="46"/>
      <c r="B36" s="1" t="s">
        <v>70</v>
      </c>
      <c r="C36" s="32"/>
      <c r="D36" s="33"/>
      <c r="E36" s="34" t="e">
        <f t="shared" si="1"/>
        <v>#DIV/0!</v>
      </c>
      <c r="F36" s="18" t="e">
        <f>LOOKUP(E36,标准!$I$4:$I$11,标准!$B$4:$B$11)</f>
        <v>#DIV/0!</v>
      </c>
      <c r="G36" s="17"/>
      <c r="H36" s="16">
        <f>LOOKUP(G36,标准!$C$229:$C$250,标准!$B$229:$B$250)</f>
        <v>0</v>
      </c>
      <c r="I36" s="30"/>
      <c r="J36" s="16">
        <f>LOOKUP(I36,标准!$I$130:$I$151,标准!$B$130:$B$151)</f>
        <v>64</v>
      </c>
      <c r="K36" s="30"/>
      <c r="L36" s="16">
        <f>CHOOSE(MATCH(K36,{30,11.2,11,10.8,10.6,10.4,10.2,10,9.8,9.6,9.4,9.2,9,8.8,8.6,8.4,8.2,8.1,8,7.9,7.8,4},-1),0,10,20,30,40,50,60,62,64,66,68,70,72,74,76,78,80,85,90,95,100,100)</f>
        <v>100</v>
      </c>
      <c r="M36" s="17"/>
      <c r="N36" s="61" t="e">
        <f>LOOKUP(M36,标准!$I$28:$I$49,标准!$B$28:$B$49)</f>
        <v>#N/A</v>
      </c>
      <c r="O36" s="37"/>
      <c r="P36" s="16">
        <f>LOOKUP(O36,标准!$J$256:$J$280,标准!$I$256:$I$280)</f>
        <v>0</v>
      </c>
      <c r="Q36" s="43"/>
      <c r="R36" s="16">
        <f>CHOOSE(MATCH(Q36,{20,7,6.4,6.2,6,5.4,5.2,5.15,5.1,5.05,5,4.55,4.5,4.45,4.4,4.35,4.3,4.22,4.15,4.05,3.55,3.51,3.47,3.43,3.39,3.35,3.32,3.29,3.26,3.23,3.2,1},-1),0,10,20,30,40,50,60,62,64,66,68,70,72,74,76,78,80,85,90,95,100,101,102,103,104,105,106,107,108,109,110,110)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36" s="15" t="e">
        <f t="shared" si="0"/>
        <v>#DIV/0!</v>
      </c>
      <c r="T36" s="16" t="e">
        <f>LOOKUP(S36,标准!$H$328:$H$332,标准!$G$328:$G$332)</f>
        <v>#DIV/0!</v>
      </c>
    </row>
    <row r="37" spans="1:20" ht="14.25">
      <c r="A37" s="46"/>
      <c r="B37" s="1" t="s">
        <v>70</v>
      </c>
      <c r="C37" s="32"/>
      <c r="D37" s="33"/>
      <c r="E37" s="34" t="e">
        <f t="shared" si="1"/>
        <v>#DIV/0!</v>
      </c>
      <c r="F37" s="18" t="e">
        <f>LOOKUP(E37,标准!$I$4:$I$11,标准!$B$4:$B$11)</f>
        <v>#DIV/0!</v>
      </c>
      <c r="G37" s="17"/>
      <c r="H37" s="16">
        <f>LOOKUP(G37,标准!$C$229:$C$250,标准!$B$229:$B$250)</f>
        <v>0</v>
      </c>
      <c r="I37" s="30"/>
      <c r="J37" s="16">
        <f>LOOKUP(I37,标准!$I$130:$I$151,标准!$B$130:$B$151)</f>
        <v>64</v>
      </c>
      <c r="K37" s="30"/>
      <c r="L37" s="16">
        <f>CHOOSE(MATCH(K37,{30,11.2,11,10.8,10.6,10.4,10.2,10,9.8,9.6,9.4,9.2,9,8.8,8.6,8.4,8.2,8.1,8,7.9,7.8,4},-1),0,10,20,30,40,50,60,62,64,66,68,70,72,74,76,78,80,85,90,95,100,100)</f>
        <v>100</v>
      </c>
      <c r="M37" s="17"/>
      <c r="N37" s="61" t="e">
        <f>LOOKUP(M37,标准!$I$28:$I$49,标准!$B$28:$B$49)</f>
        <v>#N/A</v>
      </c>
      <c r="O37" s="37"/>
      <c r="P37" s="16">
        <f>LOOKUP(O37,标准!$J$256:$J$280,标准!$I$256:$I$280)</f>
        <v>0</v>
      </c>
      <c r="Q37" s="43"/>
      <c r="R37" s="16">
        <f>CHOOSE(MATCH(Q37,{20,7,6.4,6.2,6,5.4,5.2,5.15,5.1,5.05,5,4.55,4.5,4.45,4.4,4.35,4.3,4.22,4.15,4.05,3.55,3.51,3.47,3.43,3.39,3.35,3.32,3.29,3.26,3.23,3.2,1},-1),0,10,20,30,40,50,60,62,64,66,68,70,72,74,76,78,80,85,90,95,100,101,102,103,104,105,106,107,108,109,110,110)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37" s="15" t="e">
        <f t="shared" si="0"/>
        <v>#DIV/0!</v>
      </c>
      <c r="T37" s="16" t="e">
        <f>LOOKUP(S37,标准!$H$328:$H$332,标准!$G$328:$G$332)</f>
        <v>#DIV/0!</v>
      </c>
    </row>
    <row r="38" spans="1:20" ht="14.25">
      <c r="A38" s="46"/>
      <c r="B38" s="1" t="s">
        <v>70</v>
      </c>
      <c r="C38" s="32"/>
      <c r="D38" s="33"/>
      <c r="E38" s="34" t="e">
        <f t="shared" si="1"/>
        <v>#DIV/0!</v>
      </c>
      <c r="F38" s="18" t="e">
        <f>LOOKUP(E38,标准!$I$4:$I$11,标准!$B$4:$B$11)</f>
        <v>#DIV/0!</v>
      </c>
      <c r="G38" s="17"/>
      <c r="H38" s="16">
        <f>LOOKUP(G38,标准!$C$229:$C$250,标准!$B$229:$B$250)</f>
        <v>0</v>
      </c>
      <c r="I38" s="30"/>
      <c r="J38" s="16">
        <f>LOOKUP(I38,标准!$I$130:$I$151,标准!$B$130:$B$151)</f>
        <v>64</v>
      </c>
      <c r="K38" s="30"/>
      <c r="L38" s="16">
        <f>CHOOSE(MATCH(K38,{30,11.2,11,10.8,10.6,10.4,10.2,10,9.8,9.6,9.4,9.2,9,8.8,8.6,8.4,8.2,8.1,8,7.9,7.8,4},-1),0,10,20,30,40,50,60,62,64,66,68,70,72,74,76,78,80,85,90,95,100,100)</f>
        <v>100</v>
      </c>
      <c r="M38" s="17"/>
      <c r="N38" s="61" t="e">
        <f>LOOKUP(M38,标准!$I$28:$I$49,标准!$B$28:$B$49)</f>
        <v>#N/A</v>
      </c>
      <c r="O38" s="37"/>
      <c r="P38" s="16">
        <f>LOOKUP(O38,标准!$J$256:$J$280,标准!$I$256:$I$280)</f>
        <v>0</v>
      </c>
      <c r="Q38" s="43"/>
      <c r="R38" s="16">
        <f>CHOOSE(MATCH(Q38,{20,7,6.4,6.2,6,5.4,5.2,5.15,5.1,5.05,5,4.55,4.5,4.45,4.4,4.35,4.3,4.22,4.15,4.05,3.55,3.51,3.47,3.43,3.39,3.35,3.32,3.29,3.26,3.23,3.2,1},-1),0,10,20,30,40,50,60,62,64,66,68,70,72,74,76,78,80,85,90,95,100,101,102,103,104,105,106,107,108,109,110,110)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38" s="15" t="e">
        <f t="shared" si="0"/>
        <v>#DIV/0!</v>
      </c>
      <c r="T38" s="16" t="e">
        <f>LOOKUP(S38,标准!$H$328:$H$332,标准!$G$328:$G$332)</f>
        <v>#DIV/0!</v>
      </c>
    </row>
    <row r="39" spans="1:20" ht="14.25">
      <c r="A39" s="46"/>
      <c r="B39" s="1" t="s">
        <v>70</v>
      </c>
      <c r="C39" s="32"/>
      <c r="D39" s="33"/>
      <c r="E39" s="34" t="e">
        <f t="shared" si="1"/>
        <v>#DIV/0!</v>
      </c>
      <c r="F39" s="18" t="e">
        <f>LOOKUP(E39,标准!$I$4:$I$11,标准!$B$4:$B$11)</f>
        <v>#DIV/0!</v>
      </c>
      <c r="G39" s="17"/>
      <c r="H39" s="16">
        <f>LOOKUP(G39,标准!$C$229:$C$250,标准!$B$229:$B$250)</f>
        <v>0</v>
      </c>
      <c r="I39" s="30"/>
      <c r="J39" s="16">
        <f>LOOKUP(I39,标准!$I$130:$I$151,标准!$B$130:$B$151)</f>
        <v>64</v>
      </c>
      <c r="K39" s="30"/>
      <c r="L39" s="16">
        <f>CHOOSE(MATCH(K39,{30,11.2,11,10.8,10.6,10.4,10.2,10,9.8,9.6,9.4,9.2,9,8.8,8.6,8.4,8.2,8.1,8,7.9,7.8,4},-1),0,10,20,30,40,50,60,62,64,66,68,70,72,74,76,78,80,85,90,95,100,100)</f>
        <v>100</v>
      </c>
      <c r="M39" s="17"/>
      <c r="N39" s="61" t="e">
        <f>LOOKUP(M39,标准!$I$28:$I$49,标准!$B$28:$B$49)</f>
        <v>#N/A</v>
      </c>
      <c r="O39" s="37"/>
      <c r="P39" s="16">
        <f>LOOKUP(O39,标准!$J$256:$J$280,标准!$I$256:$I$280)</f>
        <v>0</v>
      </c>
      <c r="Q39" s="43"/>
      <c r="R39" s="16">
        <f>CHOOSE(MATCH(Q39,{20,7,6.4,6.2,6,5.4,5.2,5.15,5.1,5.05,5,4.55,4.5,4.45,4.4,4.35,4.3,4.22,4.15,4.05,3.55,3.51,3.47,3.43,3.39,3.35,3.32,3.29,3.26,3.23,3.2,1},-1),0,10,20,30,40,50,60,62,64,66,68,70,72,74,76,78,80,85,90,95,100,101,102,103,104,105,106,107,108,109,110,110)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39" s="15" t="e">
        <f t="shared" si="0"/>
        <v>#DIV/0!</v>
      </c>
      <c r="T39" s="16" t="e">
        <f>LOOKUP(S39,标准!$H$328:$H$332,标准!$G$328:$G$332)</f>
        <v>#DIV/0!</v>
      </c>
    </row>
    <row r="40" spans="1:20" ht="14.25">
      <c r="A40" s="46"/>
      <c r="B40" s="1" t="s">
        <v>70</v>
      </c>
      <c r="C40" s="32"/>
      <c r="D40" s="33"/>
      <c r="E40" s="34" t="e">
        <f t="shared" si="1"/>
        <v>#DIV/0!</v>
      </c>
      <c r="F40" s="18" t="e">
        <f>LOOKUP(E40,标准!$I$4:$I$11,标准!$B$4:$B$11)</f>
        <v>#DIV/0!</v>
      </c>
      <c r="G40" s="17"/>
      <c r="H40" s="16">
        <f>LOOKUP(G40,标准!$C$229:$C$250,标准!$B$229:$B$250)</f>
        <v>0</v>
      </c>
      <c r="I40" s="30"/>
      <c r="J40" s="16">
        <f>LOOKUP(I40,标准!$I$130:$I$151,标准!$B$130:$B$151)</f>
        <v>64</v>
      </c>
      <c r="K40" s="30"/>
      <c r="L40" s="16">
        <f>CHOOSE(MATCH(K40,{30,11.2,11,10.8,10.6,10.4,10.2,10,9.8,9.6,9.4,9.2,9,8.8,8.6,8.4,8.2,8.1,8,7.9,7.8,4},-1),0,10,20,30,40,50,60,62,64,66,68,70,72,74,76,78,80,85,90,95,100,100)</f>
        <v>100</v>
      </c>
      <c r="M40" s="17"/>
      <c r="N40" s="61" t="e">
        <f>LOOKUP(M40,标准!$I$28:$I$49,标准!$B$28:$B$49)</f>
        <v>#N/A</v>
      </c>
      <c r="O40" s="37"/>
      <c r="P40" s="16">
        <f>LOOKUP(O40,标准!$J$256:$J$280,标准!$I$256:$I$280)</f>
        <v>0</v>
      </c>
      <c r="Q40" s="43"/>
      <c r="R40" s="16">
        <f>CHOOSE(MATCH(Q40,{20,7,6.4,6.2,6,5.4,5.2,5.15,5.1,5.05,5,4.55,4.5,4.45,4.4,4.35,4.3,4.22,4.15,4.05,3.55,3.51,3.47,3.43,3.39,3.35,3.32,3.29,3.26,3.23,3.2,1},-1),0,10,20,30,40,50,60,62,64,66,68,70,72,74,76,78,80,85,90,95,100,101,102,103,104,105,106,107,108,109,110,110)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40" s="15" t="e">
        <f t="shared" si="0"/>
        <v>#DIV/0!</v>
      </c>
      <c r="T40" s="16" t="e">
        <f>LOOKUP(S40,标准!$H$328:$H$332,标准!$G$328:$G$332)</f>
        <v>#DIV/0!</v>
      </c>
    </row>
    <row r="41" spans="1:20" ht="14.25">
      <c r="A41" s="46"/>
      <c r="B41" s="1" t="s">
        <v>70</v>
      </c>
      <c r="C41" s="32"/>
      <c r="D41" s="33"/>
      <c r="E41" s="34" t="e">
        <f t="shared" si="1"/>
        <v>#DIV/0!</v>
      </c>
      <c r="F41" s="18" t="e">
        <f>LOOKUP(E41,标准!$I$4:$I$11,标准!$B$4:$B$11)</f>
        <v>#DIV/0!</v>
      </c>
      <c r="G41" s="17"/>
      <c r="H41" s="16">
        <f>LOOKUP(G41,标准!$C$229:$C$250,标准!$B$229:$B$250)</f>
        <v>0</v>
      </c>
      <c r="I41" s="30"/>
      <c r="J41" s="16">
        <f>LOOKUP(I41,标准!$I$130:$I$151,标准!$B$130:$B$151)</f>
        <v>64</v>
      </c>
      <c r="K41" s="30"/>
      <c r="L41" s="16">
        <f>CHOOSE(MATCH(K41,{30,11.2,11,10.8,10.6,10.4,10.2,10,9.8,9.6,9.4,9.2,9,8.8,8.6,8.4,8.2,8.1,8,7.9,7.8,4},-1),0,10,20,30,40,50,60,62,64,66,68,70,72,74,76,78,80,85,90,95,100,100)</f>
        <v>100</v>
      </c>
      <c r="M41" s="17"/>
      <c r="N41" s="61" t="e">
        <f>LOOKUP(M41,标准!$I$28:$I$49,标准!$B$28:$B$49)</f>
        <v>#N/A</v>
      </c>
      <c r="O41" s="37"/>
      <c r="P41" s="16">
        <f>LOOKUP(O41,标准!$J$256:$J$280,标准!$I$256:$I$280)</f>
        <v>0</v>
      </c>
      <c r="Q41" s="43"/>
      <c r="R41" s="16">
        <f>CHOOSE(MATCH(Q41,{20,7,6.4,6.2,6,5.4,5.2,5.15,5.1,5.05,5,4.55,4.5,4.45,4.4,4.35,4.3,4.22,4.15,4.05,3.55,3.51,3.47,3.43,3.39,3.35,3.32,3.29,3.26,3.23,3.2,1},-1),0,10,20,30,40,50,60,62,64,66,68,70,72,74,76,78,80,85,90,95,100,101,102,103,104,105,106,107,108,109,110,110)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41" s="15" t="e">
        <f t="shared" si="0"/>
        <v>#DIV/0!</v>
      </c>
      <c r="T41" s="16" t="e">
        <f>LOOKUP(S41,标准!$H$328:$H$332,标准!$G$328:$G$332)</f>
        <v>#DIV/0!</v>
      </c>
    </row>
    <row r="42" spans="1:20" ht="14.25">
      <c r="A42" s="46"/>
      <c r="B42" s="1" t="s">
        <v>70</v>
      </c>
      <c r="C42" s="32"/>
      <c r="D42" s="33"/>
      <c r="E42" s="34" t="e">
        <f t="shared" si="1"/>
        <v>#DIV/0!</v>
      </c>
      <c r="F42" s="18" t="e">
        <f>LOOKUP(E42,标准!$I$4:$I$11,标准!$B$4:$B$11)</f>
        <v>#DIV/0!</v>
      </c>
      <c r="G42" s="17"/>
      <c r="H42" s="16">
        <f>LOOKUP(G42,标准!$C$229:$C$250,标准!$B$229:$B$250)</f>
        <v>0</v>
      </c>
      <c r="I42" s="30"/>
      <c r="J42" s="16">
        <f>LOOKUP(I42,标准!$I$130:$I$151,标准!$B$130:$B$151)</f>
        <v>64</v>
      </c>
      <c r="K42" s="30"/>
      <c r="L42" s="16">
        <f>CHOOSE(MATCH(K42,{30,11.2,11,10.8,10.6,10.4,10.2,10,9.8,9.6,9.4,9.2,9,8.8,8.6,8.4,8.2,8.1,8,7.9,7.8,4},-1),0,10,20,30,40,50,60,62,64,66,68,70,72,74,76,78,80,85,90,95,100,100)</f>
        <v>100</v>
      </c>
      <c r="M42" s="17"/>
      <c r="N42" s="61" t="e">
        <f>LOOKUP(M42,标准!$I$28:$I$49,标准!$B$28:$B$49)</f>
        <v>#N/A</v>
      </c>
      <c r="O42" s="37"/>
      <c r="P42" s="16">
        <f>LOOKUP(O42,标准!$J$256:$J$280,标准!$I$256:$I$280)</f>
        <v>0</v>
      </c>
      <c r="Q42" s="43"/>
      <c r="R42" s="16">
        <f>CHOOSE(MATCH(Q42,{20,7,6.4,6.2,6,5.4,5.2,5.15,5.1,5.05,5,4.55,4.5,4.45,4.4,4.35,4.3,4.22,4.15,4.05,3.55,3.51,3.47,3.43,3.39,3.35,3.32,3.29,3.26,3.23,3.2,1},-1),0,10,20,30,40,50,60,62,64,66,68,70,72,74,76,78,80,85,90,95,100,101,102,103,104,105,106,107,108,109,110,110)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42" s="15" t="e">
        <f t="shared" si="0"/>
        <v>#DIV/0!</v>
      </c>
      <c r="T42" s="16" t="e">
        <f>LOOKUP(S42,标准!$H$328:$H$332,标准!$G$328:$G$332)</f>
        <v>#DIV/0!</v>
      </c>
    </row>
    <row r="43" spans="1:20" ht="14.25">
      <c r="A43" s="46"/>
      <c r="B43" s="1" t="s">
        <v>70</v>
      </c>
      <c r="C43" s="32"/>
      <c r="D43" s="33"/>
      <c r="E43" s="34" t="e">
        <f t="shared" si="1"/>
        <v>#DIV/0!</v>
      </c>
      <c r="F43" s="18" t="e">
        <f>LOOKUP(E43,标准!$I$4:$I$11,标准!$B$4:$B$11)</f>
        <v>#DIV/0!</v>
      </c>
      <c r="G43" s="17"/>
      <c r="H43" s="16">
        <f>LOOKUP(G43,标准!$C$229:$C$250,标准!$B$229:$B$250)</f>
        <v>0</v>
      </c>
      <c r="I43" s="30"/>
      <c r="J43" s="16">
        <f>LOOKUP(I43,标准!$I$130:$I$151,标准!$B$130:$B$151)</f>
        <v>64</v>
      </c>
      <c r="K43" s="30"/>
      <c r="L43" s="16">
        <f>CHOOSE(MATCH(K43,{30,11.2,11,10.8,10.6,10.4,10.2,10,9.8,9.6,9.4,9.2,9,8.8,8.6,8.4,8.2,8.1,8,7.9,7.8,4},-1),0,10,20,30,40,50,60,62,64,66,68,70,72,74,76,78,80,85,90,95,100,100)</f>
        <v>100</v>
      </c>
      <c r="M43" s="17"/>
      <c r="N43" s="61" t="e">
        <f>LOOKUP(M43,标准!$I$28:$I$49,标准!$B$28:$B$49)</f>
        <v>#N/A</v>
      </c>
      <c r="O43" s="37"/>
      <c r="P43" s="16">
        <f>LOOKUP(O43,标准!$J$256:$J$280,标准!$I$256:$I$280)</f>
        <v>0</v>
      </c>
      <c r="Q43" s="43"/>
      <c r="R43" s="16">
        <f>CHOOSE(MATCH(Q43,{20,7,6.4,6.2,6,5.4,5.2,5.15,5.1,5.05,5,4.55,4.5,4.45,4.4,4.35,4.3,4.22,4.15,4.05,3.55,3.51,3.47,3.43,3.39,3.35,3.32,3.29,3.26,3.23,3.2,1},-1),0,10,20,30,40,50,60,62,64,66,68,70,72,74,76,78,80,85,90,95,100,101,102,103,104,105,106,107,108,109,110,110)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43" s="15" t="e">
        <f t="shared" si="0"/>
        <v>#DIV/0!</v>
      </c>
      <c r="T43" s="16" t="e">
        <f>LOOKUP(S43,标准!$H$328:$H$332,标准!$G$328:$G$332)</f>
        <v>#DIV/0!</v>
      </c>
    </row>
    <row r="44" spans="1:20" ht="14.25">
      <c r="A44" s="46"/>
      <c r="B44" s="1" t="s">
        <v>70</v>
      </c>
      <c r="C44" s="32"/>
      <c r="D44" s="33"/>
      <c r="E44" s="34" t="e">
        <f t="shared" si="1"/>
        <v>#DIV/0!</v>
      </c>
      <c r="F44" s="18" t="e">
        <f>LOOKUP(E44,标准!$I$4:$I$11,标准!$B$4:$B$11)</f>
        <v>#DIV/0!</v>
      </c>
      <c r="G44" s="17"/>
      <c r="H44" s="16">
        <f>LOOKUP(G44,标准!$C$229:$C$250,标准!$B$229:$B$250)</f>
        <v>0</v>
      </c>
      <c r="I44" s="30"/>
      <c r="J44" s="16">
        <f>LOOKUP(I44,标准!$I$130:$I$151,标准!$B$130:$B$151)</f>
        <v>64</v>
      </c>
      <c r="K44" s="30"/>
      <c r="L44" s="16">
        <f>CHOOSE(MATCH(K44,{30,11.2,11,10.8,10.6,10.4,10.2,10,9.8,9.6,9.4,9.2,9,8.8,8.6,8.4,8.2,8.1,8,7.9,7.8,4},-1),0,10,20,30,40,50,60,62,64,66,68,70,72,74,76,78,80,85,90,95,100,100)</f>
        <v>100</v>
      </c>
      <c r="M44" s="17"/>
      <c r="N44" s="61" t="e">
        <f>LOOKUP(M44,标准!$I$28:$I$49,标准!$B$28:$B$49)</f>
        <v>#N/A</v>
      </c>
      <c r="O44" s="37"/>
      <c r="P44" s="16">
        <f>LOOKUP(O44,标准!$J$256:$J$280,标准!$I$256:$I$280)</f>
        <v>0</v>
      </c>
      <c r="Q44" s="43"/>
      <c r="R44" s="16">
        <f>CHOOSE(MATCH(Q44,{20,7,6.4,6.2,6,5.4,5.2,5.15,5.1,5.05,5,4.55,4.5,4.45,4.4,4.35,4.3,4.22,4.15,4.05,3.55,3.51,3.47,3.43,3.39,3.35,3.32,3.29,3.26,3.23,3.2,1},-1),0,10,20,30,40,50,60,62,64,66,68,70,72,74,76,78,80,85,90,95,100,101,102,103,104,105,106,107,108,109,110,110)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44" s="15" t="e">
        <f t="shared" si="0"/>
        <v>#DIV/0!</v>
      </c>
      <c r="T44" s="16" t="e">
        <f>LOOKUP(S44,标准!$H$328:$H$332,标准!$G$328:$G$332)</f>
        <v>#DIV/0!</v>
      </c>
    </row>
    <row r="45" spans="1:20" ht="14.25">
      <c r="A45" s="46"/>
      <c r="B45" s="1" t="s">
        <v>70</v>
      </c>
      <c r="C45" s="32"/>
      <c r="D45" s="33"/>
      <c r="E45" s="34" t="e">
        <f t="shared" si="1"/>
        <v>#DIV/0!</v>
      </c>
      <c r="F45" s="18" t="e">
        <f>LOOKUP(E45,标准!$I$4:$I$11,标准!$B$4:$B$11)</f>
        <v>#DIV/0!</v>
      </c>
      <c r="G45" s="17"/>
      <c r="H45" s="16">
        <f>LOOKUP(G45,标准!$C$229:$C$250,标准!$B$229:$B$250)</f>
        <v>0</v>
      </c>
      <c r="I45" s="30"/>
      <c r="J45" s="16">
        <f>LOOKUP(I45,标准!$I$130:$I$151,标准!$B$130:$B$151)</f>
        <v>64</v>
      </c>
      <c r="K45" s="30"/>
      <c r="L45" s="16">
        <f>CHOOSE(MATCH(K45,{30,11.2,11,10.8,10.6,10.4,10.2,10,9.8,9.6,9.4,9.2,9,8.8,8.6,8.4,8.2,8.1,8,7.9,7.8,4},-1),0,10,20,30,40,50,60,62,64,66,68,70,72,74,76,78,80,85,90,95,100,100)</f>
        <v>100</v>
      </c>
      <c r="M45" s="17"/>
      <c r="N45" s="61" t="e">
        <f>LOOKUP(M45,标准!$I$28:$I$49,标准!$B$28:$B$49)</f>
        <v>#N/A</v>
      </c>
      <c r="O45" s="37"/>
      <c r="P45" s="16">
        <f>LOOKUP(O45,标准!$J$256:$J$280,标准!$I$256:$I$280)</f>
        <v>0</v>
      </c>
      <c r="Q45" s="43"/>
      <c r="R45" s="16">
        <f>CHOOSE(MATCH(Q45,{20,7,6.4,6.2,6,5.4,5.2,5.15,5.1,5.05,5,4.55,4.5,4.45,4.4,4.35,4.3,4.22,4.15,4.05,3.55,3.51,3.47,3.43,3.39,3.35,3.32,3.29,3.26,3.23,3.2,1},-1),0,10,20,30,40,50,60,62,64,66,68,70,72,74,76,78,80,85,90,95,100,101,102,103,104,105,106,107,108,109,110,110)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45" s="15" t="e">
        <f t="shared" si="0"/>
        <v>#DIV/0!</v>
      </c>
      <c r="T45" s="16" t="e">
        <f>LOOKUP(S45,标准!$H$328:$H$332,标准!$G$328:$G$332)</f>
        <v>#DIV/0!</v>
      </c>
    </row>
    <row r="46" spans="1:20" ht="14.25">
      <c r="A46" s="46"/>
      <c r="B46" s="1" t="s">
        <v>70</v>
      </c>
      <c r="C46" s="32"/>
      <c r="D46" s="33"/>
      <c r="E46" s="34" t="e">
        <f t="shared" si="1"/>
        <v>#DIV/0!</v>
      </c>
      <c r="F46" s="18" t="e">
        <f>LOOKUP(E46,标准!$I$4:$I$11,标准!$B$4:$B$11)</f>
        <v>#DIV/0!</v>
      </c>
      <c r="G46" s="17"/>
      <c r="H46" s="16">
        <f>LOOKUP(G46,标准!$C$229:$C$250,标准!$B$229:$B$250)</f>
        <v>0</v>
      </c>
      <c r="I46" s="30"/>
      <c r="J46" s="16">
        <f>LOOKUP(I46,标准!$I$130:$I$151,标准!$B$130:$B$151)</f>
        <v>64</v>
      </c>
      <c r="K46" s="30"/>
      <c r="L46" s="16">
        <f>CHOOSE(MATCH(K46,{30,11.2,11,10.8,10.6,10.4,10.2,10,9.8,9.6,9.4,9.2,9,8.8,8.6,8.4,8.2,8.1,8,7.9,7.8,4},-1),0,10,20,30,40,50,60,62,64,66,68,70,72,74,76,78,80,85,90,95,100,100)</f>
        <v>100</v>
      </c>
      <c r="M46" s="17"/>
      <c r="N46" s="61" t="e">
        <f>LOOKUP(M46,标准!$I$28:$I$49,标准!$B$28:$B$49)</f>
        <v>#N/A</v>
      </c>
      <c r="O46" s="37"/>
      <c r="P46" s="16">
        <f>LOOKUP(O46,标准!$J$256:$J$280,标准!$I$256:$I$280)</f>
        <v>0</v>
      </c>
      <c r="Q46" s="43"/>
      <c r="R46" s="16">
        <f>CHOOSE(MATCH(Q46,{20,7,6.4,6.2,6,5.4,5.2,5.15,5.1,5.05,5,4.55,4.5,4.45,4.4,4.35,4.3,4.22,4.15,4.05,3.55,3.51,3.47,3.43,3.39,3.35,3.32,3.29,3.26,3.23,3.2,1},-1),0,10,20,30,40,50,60,62,64,66,68,70,72,74,76,78,80,85,90,95,100,101,102,103,104,105,106,107,108,109,110,110)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46" s="15" t="e">
        <f t="shared" si="0"/>
        <v>#DIV/0!</v>
      </c>
      <c r="T46" s="16" t="e">
        <f>LOOKUP(S46,标准!$H$328:$H$332,标准!$G$328:$G$332)</f>
        <v>#DIV/0!</v>
      </c>
    </row>
    <row r="47" spans="1:20" ht="14.25">
      <c r="A47" s="46"/>
      <c r="B47" s="1" t="s">
        <v>70</v>
      </c>
      <c r="C47" s="32"/>
      <c r="D47" s="33"/>
      <c r="E47" s="34" t="e">
        <f t="shared" si="1"/>
        <v>#DIV/0!</v>
      </c>
      <c r="F47" s="18" t="e">
        <f>LOOKUP(E47,标准!$I$4:$I$11,标准!$B$4:$B$11)</f>
        <v>#DIV/0!</v>
      </c>
      <c r="G47" s="17"/>
      <c r="H47" s="16">
        <f>LOOKUP(G47,标准!$C$229:$C$250,标准!$B$229:$B$250)</f>
        <v>0</v>
      </c>
      <c r="I47" s="30"/>
      <c r="J47" s="16">
        <f>LOOKUP(I47,标准!$I$130:$I$151,标准!$B$130:$B$151)</f>
        <v>64</v>
      </c>
      <c r="K47" s="30"/>
      <c r="L47" s="16">
        <f>CHOOSE(MATCH(K47,{30,11.2,11,10.8,10.6,10.4,10.2,10,9.8,9.6,9.4,9.2,9,8.8,8.6,8.4,8.2,8.1,8,7.9,7.8,4},-1),0,10,20,30,40,50,60,62,64,66,68,70,72,74,76,78,80,85,90,95,100,100)</f>
        <v>100</v>
      </c>
      <c r="M47" s="17"/>
      <c r="N47" s="61" t="e">
        <f>LOOKUP(M47,标准!$I$28:$I$49,标准!$B$28:$B$49)</f>
        <v>#N/A</v>
      </c>
      <c r="O47" s="37"/>
      <c r="P47" s="16">
        <f>LOOKUP(O47,标准!$J$256:$J$280,标准!$I$256:$I$280)</f>
        <v>0</v>
      </c>
      <c r="Q47" s="43"/>
      <c r="R47" s="16">
        <f>CHOOSE(MATCH(Q47,{20,7,6.4,6.2,6,5.4,5.2,5.15,5.1,5.05,5,4.55,4.5,4.45,4.4,4.35,4.3,4.22,4.15,4.05,3.55,3.51,3.47,3.43,3.39,3.35,3.32,3.29,3.26,3.23,3.2,1},-1),0,10,20,30,40,50,60,62,64,66,68,70,72,74,76,78,80,85,90,95,100,101,102,103,104,105,106,107,108,109,110,110)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47" s="15" t="e">
        <f t="shared" si="0"/>
        <v>#DIV/0!</v>
      </c>
      <c r="T47" s="16" t="e">
        <f>LOOKUP(S47,标准!$H$328:$H$332,标准!$G$328:$G$332)</f>
        <v>#DIV/0!</v>
      </c>
    </row>
    <row r="48" spans="1:20" ht="14.25">
      <c r="A48" s="46"/>
      <c r="B48" s="1" t="s">
        <v>70</v>
      </c>
      <c r="C48" s="32"/>
      <c r="D48" s="33"/>
      <c r="E48" s="34" t="e">
        <f t="shared" si="1"/>
        <v>#DIV/0!</v>
      </c>
      <c r="F48" s="18" t="e">
        <f>LOOKUP(E48,标准!$I$4:$I$11,标准!$B$4:$B$11)</f>
        <v>#DIV/0!</v>
      </c>
      <c r="G48" s="17"/>
      <c r="H48" s="16">
        <f>LOOKUP(G48,标准!$C$229:$C$250,标准!$B$229:$B$250)</f>
        <v>0</v>
      </c>
      <c r="I48" s="30"/>
      <c r="J48" s="16">
        <f>LOOKUP(I48,标准!$I$130:$I$151,标准!$B$130:$B$151)</f>
        <v>64</v>
      </c>
      <c r="K48" s="30"/>
      <c r="L48" s="16">
        <f>CHOOSE(MATCH(K48,{30,11.2,11,10.8,10.6,10.4,10.2,10,9.8,9.6,9.4,9.2,9,8.8,8.6,8.4,8.2,8.1,8,7.9,7.8,4},-1),0,10,20,30,40,50,60,62,64,66,68,70,72,74,76,78,80,85,90,95,100,100)</f>
        <v>100</v>
      </c>
      <c r="M48" s="17"/>
      <c r="N48" s="61" t="e">
        <f>LOOKUP(M48,标准!$I$28:$I$49,标准!$B$28:$B$49)</f>
        <v>#N/A</v>
      </c>
      <c r="O48" s="37"/>
      <c r="P48" s="16">
        <f>LOOKUP(O48,标准!$J$256:$J$280,标准!$I$256:$I$280)</f>
        <v>0</v>
      </c>
      <c r="Q48" s="43"/>
      <c r="R48" s="16">
        <f>CHOOSE(MATCH(Q48,{20,7,6.4,6.2,6,5.4,5.2,5.15,5.1,5.05,5,4.55,4.5,4.45,4.4,4.35,4.3,4.22,4.15,4.05,3.55,3.51,3.47,3.43,3.39,3.35,3.32,3.29,3.26,3.23,3.2,1},-1),0,10,20,30,40,50,60,62,64,66,68,70,72,74,76,78,80,85,90,95,100,101,102,103,104,105,106,107,108,109,110,110)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48" s="15" t="e">
        <f t="shared" si="0"/>
        <v>#DIV/0!</v>
      </c>
      <c r="T48" s="16" t="e">
        <f>LOOKUP(S48,标准!$H$328:$H$332,标准!$G$328:$G$332)</f>
        <v>#DIV/0!</v>
      </c>
    </row>
    <row r="49" spans="1:20" ht="14.25">
      <c r="A49" s="46"/>
      <c r="B49" s="1" t="s">
        <v>70</v>
      </c>
      <c r="C49" s="32"/>
      <c r="D49" s="33"/>
      <c r="E49" s="34" t="e">
        <f t="shared" si="1"/>
        <v>#DIV/0!</v>
      </c>
      <c r="F49" s="18" t="e">
        <f>LOOKUP(E49,标准!$I$4:$I$11,标准!$B$4:$B$11)</f>
        <v>#DIV/0!</v>
      </c>
      <c r="G49" s="17"/>
      <c r="H49" s="16">
        <f>LOOKUP(G49,标准!$C$229:$C$250,标准!$B$229:$B$250)</f>
        <v>0</v>
      </c>
      <c r="I49" s="30"/>
      <c r="J49" s="16">
        <f>LOOKUP(I49,标准!$I$130:$I$151,标准!$B$130:$B$151)</f>
        <v>64</v>
      </c>
      <c r="K49" s="30"/>
      <c r="L49" s="16">
        <f>CHOOSE(MATCH(K49,{30,11.2,11,10.8,10.6,10.4,10.2,10,9.8,9.6,9.4,9.2,9,8.8,8.6,8.4,8.2,8.1,8,7.9,7.8,4},-1),0,10,20,30,40,50,60,62,64,66,68,70,72,74,76,78,80,85,90,95,100,100)</f>
        <v>100</v>
      </c>
      <c r="M49" s="17"/>
      <c r="N49" s="61" t="e">
        <f>LOOKUP(M49,标准!$I$28:$I$49,标准!$B$28:$B$49)</f>
        <v>#N/A</v>
      </c>
      <c r="O49" s="37"/>
      <c r="P49" s="16">
        <f>LOOKUP(O49,标准!$J$256:$J$280,标准!$I$256:$I$280)</f>
        <v>0</v>
      </c>
      <c r="Q49" s="43"/>
      <c r="R49" s="16">
        <f>CHOOSE(MATCH(Q49,{20,7,6.4,6.2,6,5.4,5.2,5.15,5.1,5.05,5,4.55,4.5,4.45,4.4,4.35,4.3,4.22,4.15,4.05,3.55,3.51,3.47,3.43,3.39,3.35,3.32,3.29,3.26,3.23,3.2,1},-1),0,10,20,30,40,50,60,62,64,66,68,70,72,74,76,78,80,85,90,95,100,101,102,103,104,105,106,107,108,109,110,110)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49" s="15" t="e">
        <f t="shared" si="0"/>
        <v>#DIV/0!</v>
      </c>
      <c r="T49" s="16" t="e">
        <f>LOOKUP(S49,标准!$H$328:$H$332,标准!$G$328:$G$332)</f>
        <v>#DIV/0!</v>
      </c>
    </row>
    <row r="50" spans="1:20" ht="14.25">
      <c r="A50" s="46"/>
      <c r="B50" s="1" t="s">
        <v>70</v>
      </c>
      <c r="C50" s="32"/>
      <c r="D50" s="33"/>
      <c r="E50" s="34" t="e">
        <f t="shared" si="1"/>
        <v>#DIV/0!</v>
      </c>
      <c r="F50" s="18" t="e">
        <f>LOOKUP(E50,标准!$I$4:$I$11,标准!$B$4:$B$11)</f>
        <v>#DIV/0!</v>
      </c>
      <c r="G50" s="17"/>
      <c r="H50" s="16">
        <f>LOOKUP(G50,标准!$C$229:$C$250,标准!$B$229:$B$250)</f>
        <v>0</v>
      </c>
      <c r="I50" s="30"/>
      <c r="J50" s="16">
        <f>LOOKUP(I50,标准!$I$130:$I$151,标准!$B$130:$B$151)</f>
        <v>64</v>
      </c>
      <c r="K50" s="30"/>
      <c r="L50" s="16">
        <f>CHOOSE(MATCH(K50,{30,11.2,11,10.8,10.6,10.4,10.2,10,9.8,9.6,9.4,9.2,9,8.8,8.6,8.4,8.2,8.1,8,7.9,7.8,4},-1),0,10,20,30,40,50,60,62,64,66,68,70,72,74,76,78,80,85,90,95,100,100)</f>
        <v>100</v>
      </c>
      <c r="M50" s="17"/>
      <c r="N50" s="61" t="e">
        <f>LOOKUP(M50,标准!$I$28:$I$49,标准!$B$28:$B$49)</f>
        <v>#N/A</v>
      </c>
      <c r="O50" s="37"/>
      <c r="P50" s="16">
        <f>LOOKUP(O50,标准!$J$256:$J$280,标准!$I$256:$I$280)</f>
        <v>0</v>
      </c>
      <c r="Q50" s="43"/>
      <c r="R50" s="16">
        <f>CHOOSE(MATCH(Q50,{20,7,6.4,6.2,6,5.4,5.2,5.15,5.1,5.05,5,4.55,4.5,4.45,4.4,4.35,4.3,4.22,4.15,4.05,3.55,3.51,3.47,3.43,3.39,3.35,3.32,3.29,3.26,3.23,3.2,1},-1),0,10,20,30,40,50,60,62,64,66,68,70,72,74,76,78,80,85,90,95,100,101,102,103,104,105,106,107,108,109,110,110)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50" s="15" t="e">
        <f t="shared" si="0"/>
        <v>#DIV/0!</v>
      </c>
      <c r="T50" s="16" t="e">
        <f>LOOKUP(S50,标准!$H$328:$H$332,标准!$G$328:$G$332)</f>
        <v>#DIV/0!</v>
      </c>
    </row>
    <row r="51" spans="1:20" ht="14.25">
      <c r="A51" s="46"/>
      <c r="B51" s="1" t="s">
        <v>70</v>
      </c>
      <c r="C51" s="32"/>
      <c r="D51" s="33"/>
      <c r="E51" s="34" t="e">
        <f t="shared" si="1"/>
        <v>#DIV/0!</v>
      </c>
      <c r="F51" s="18" t="e">
        <f>LOOKUP(E51,标准!$I$4:$I$11,标准!$B$4:$B$11)</f>
        <v>#DIV/0!</v>
      </c>
      <c r="G51" s="17"/>
      <c r="H51" s="16">
        <f>LOOKUP(G51,标准!$C$229:$C$250,标准!$B$229:$B$250)</f>
        <v>0</v>
      </c>
      <c r="I51" s="30"/>
      <c r="J51" s="16">
        <f>LOOKUP(I51,标准!$I$130:$I$151,标准!$B$130:$B$151)</f>
        <v>64</v>
      </c>
      <c r="K51" s="30"/>
      <c r="L51" s="16">
        <f>CHOOSE(MATCH(K51,{30,11.2,11,10.8,10.6,10.4,10.2,10,9.8,9.6,9.4,9.2,9,8.8,8.6,8.4,8.2,8.1,8,7.9,7.8,4},-1),0,10,20,30,40,50,60,62,64,66,68,70,72,74,76,78,80,85,90,95,100,100)</f>
        <v>100</v>
      </c>
      <c r="M51" s="17"/>
      <c r="N51" s="61" t="e">
        <f>LOOKUP(M51,标准!$I$28:$I$49,标准!$B$28:$B$49)</f>
        <v>#N/A</v>
      </c>
      <c r="O51" s="37"/>
      <c r="P51" s="16">
        <f>LOOKUP(O51,标准!$J$256:$J$280,标准!$I$256:$I$280)</f>
        <v>0</v>
      </c>
      <c r="Q51" s="43"/>
      <c r="R51" s="16">
        <f>CHOOSE(MATCH(Q51,{20,7,6.4,6.2,6,5.4,5.2,5.15,5.1,5.05,5,4.55,4.5,4.45,4.4,4.35,4.3,4.22,4.15,4.05,3.55,3.51,3.47,3.43,3.39,3.35,3.32,3.29,3.26,3.23,3.2,1},-1),0,10,20,30,40,50,60,62,64,66,68,70,72,74,76,78,80,85,90,95,100,101,102,103,104,105,106,107,108,109,110,110)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51" s="15" t="e">
        <f t="shared" si="0"/>
        <v>#DIV/0!</v>
      </c>
      <c r="T51" s="16" t="e">
        <f>LOOKUP(S51,标准!$H$328:$H$332,标准!$G$328:$G$332)</f>
        <v>#DIV/0!</v>
      </c>
    </row>
    <row r="52" spans="1:20" ht="14.25">
      <c r="A52" s="46"/>
      <c r="B52" s="1" t="s">
        <v>70</v>
      </c>
      <c r="C52" s="32"/>
      <c r="D52" s="33"/>
      <c r="E52" s="34" t="e">
        <f t="shared" si="1"/>
        <v>#DIV/0!</v>
      </c>
      <c r="F52" s="18" t="e">
        <f>LOOKUP(E52,标准!$I$4:$I$11,标准!$B$4:$B$11)</f>
        <v>#DIV/0!</v>
      </c>
      <c r="G52" s="17"/>
      <c r="H52" s="16">
        <f>LOOKUP(G52,标准!$C$229:$C$250,标准!$B$229:$B$250)</f>
        <v>0</v>
      </c>
      <c r="I52" s="30"/>
      <c r="J52" s="16">
        <f>LOOKUP(I52,标准!$I$130:$I$151,标准!$B$130:$B$151)</f>
        <v>64</v>
      </c>
      <c r="K52" s="30"/>
      <c r="L52" s="16">
        <f>CHOOSE(MATCH(K52,{30,11.2,11,10.8,10.6,10.4,10.2,10,9.8,9.6,9.4,9.2,9,8.8,8.6,8.4,8.2,8.1,8,7.9,7.8,4},-1),0,10,20,30,40,50,60,62,64,66,68,70,72,74,76,78,80,85,90,95,100,100)</f>
        <v>100</v>
      </c>
      <c r="M52" s="17"/>
      <c r="N52" s="61" t="e">
        <f>LOOKUP(M52,标准!$I$28:$I$49,标准!$B$28:$B$49)</f>
        <v>#N/A</v>
      </c>
      <c r="O52" s="37"/>
      <c r="P52" s="16">
        <f>LOOKUP(O52,标准!$J$256:$J$280,标准!$I$256:$I$280)</f>
        <v>0</v>
      </c>
      <c r="Q52" s="43"/>
      <c r="R52" s="16">
        <f>CHOOSE(MATCH(Q52,{20,7,6.4,6.2,6,5.4,5.2,5.15,5.1,5.05,5,4.55,4.5,4.45,4.4,4.35,4.3,4.22,4.15,4.05,3.55,3.51,3.47,3.43,3.39,3.35,3.32,3.29,3.26,3.23,3.2,1},-1),0,10,20,30,40,50,60,62,64,66,68,70,72,74,76,78,80,85,90,95,100,101,102,103,104,105,106,107,108,109,110,110)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52" s="15" t="e">
        <f t="shared" si="0"/>
        <v>#DIV/0!</v>
      </c>
      <c r="T52" s="16" t="e">
        <f>LOOKUP(S52,标准!$H$328:$H$332,标准!$G$328:$G$332)</f>
        <v>#DIV/0!</v>
      </c>
    </row>
    <row r="53" spans="1:20" ht="14.25">
      <c r="A53" s="46"/>
      <c r="B53" s="1" t="s">
        <v>70</v>
      </c>
      <c r="C53" s="32"/>
      <c r="D53" s="33"/>
      <c r="E53" s="34" t="e">
        <f t="shared" si="1"/>
        <v>#DIV/0!</v>
      </c>
      <c r="F53" s="18" t="e">
        <f>LOOKUP(E53,标准!$I$4:$I$11,标准!$B$4:$B$11)</f>
        <v>#DIV/0!</v>
      </c>
      <c r="G53" s="17"/>
      <c r="H53" s="16">
        <f>LOOKUP(G53,标准!$C$229:$C$250,标准!$B$229:$B$250)</f>
        <v>0</v>
      </c>
      <c r="I53" s="30"/>
      <c r="J53" s="16">
        <f>LOOKUP(I53,标准!$I$130:$I$151,标准!$B$130:$B$151)</f>
        <v>64</v>
      </c>
      <c r="K53" s="30"/>
      <c r="L53" s="16">
        <f>CHOOSE(MATCH(K53,{30,11.2,11,10.8,10.6,10.4,10.2,10,9.8,9.6,9.4,9.2,9,8.8,8.6,8.4,8.2,8.1,8,7.9,7.8,4},-1),0,10,20,30,40,50,60,62,64,66,68,70,72,74,76,78,80,85,90,95,100,100)</f>
        <v>100</v>
      </c>
      <c r="M53" s="17"/>
      <c r="N53" s="61" t="e">
        <f>LOOKUP(M53,标准!$I$28:$I$49,标准!$B$28:$B$49)</f>
        <v>#N/A</v>
      </c>
      <c r="O53" s="37"/>
      <c r="P53" s="16">
        <f>LOOKUP(O53,标准!$J$256:$J$280,标准!$I$256:$I$280)</f>
        <v>0</v>
      </c>
      <c r="Q53" s="43"/>
      <c r="R53" s="16">
        <f>CHOOSE(MATCH(Q53,{20,7,6.4,6.2,6,5.4,5.2,5.15,5.1,5.05,5,4.55,4.5,4.45,4.4,4.35,4.3,4.22,4.15,4.05,3.55,3.51,3.47,3.43,3.39,3.35,3.32,3.29,3.26,3.23,3.2,1},-1),0,10,20,30,40,50,60,62,64,66,68,70,72,74,76,78,80,85,90,95,100,101,102,103,104,105,106,107,108,109,110,110)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53" s="15" t="e">
        <f t="shared" si="0"/>
        <v>#DIV/0!</v>
      </c>
      <c r="T53" s="16" t="e">
        <f>LOOKUP(S53,标准!$H$328:$H$332,标准!$G$328:$G$332)</f>
        <v>#DIV/0!</v>
      </c>
    </row>
    <row r="54" spans="1:20" ht="14.25">
      <c r="A54" s="46"/>
      <c r="B54" s="1" t="s">
        <v>70</v>
      </c>
      <c r="C54" s="32"/>
      <c r="D54" s="33"/>
      <c r="E54" s="34" t="e">
        <f t="shared" si="1"/>
        <v>#DIV/0!</v>
      </c>
      <c r="F54" s="18" t="e">
        <f>LOOKUP(E54,标准!$I$4:$I$11,标准!$B$4:$B$11)</f>
        <v>#DIV/0!</v>
      </c>
      <c r="G54" s="17"/>
      <c r="H54" s="16">
        <f>LOOKUP(G54,标准!$C$229:$C$250,标准!$B$229:$B$250)</f>
        <v>0</v>
      </c>
      <c r="I54" s="30"/>
      <c r="J54" s="16">
        <f>LOOKUP(I54,标准!$I$130:$I$151,标准!$B$130:$B$151)</f>
        <v>64</v>
      </c>
      <c r="K54" s="30"/>
      <c r="L54" s="16">
        <f>CHOOSE(MATCH(K54,{30,11.2,11,10.8,10.6,10.4,10.2,10,9.8,9.6,9.4,9.2,9,8.8,8.6,8.4,8.2,8.1,8,7.9,7.8,4},-1),0,10,20,30,40,50,60,62,64,66,68,70,72,74,76,78,80,85,90,95,100,100)</f>
        <v>100</v>
      </c>
      <c r="M54" s="17"/>
      <c r="N54" s="61" t="e">
        <f>LOOKUP(M54,标准!$I$28:$I$49,标准!$B$28:$B$49)</f>
        <v>#N/A</v>
      </c>
      <c r="O54" s="37"/>
      <c r="P54" s="16">
        <f>LOOKUP(O54,标准!$J$256:$J$280,标准!$I$256:$I$280)</f>
        <v>0</v>
      </c>
      <c r="Q54" s="43"/>
      <c r="R54" s="16">
        <f>CHOOSE(MATCH(Q54,{20,7,6.4,6.2,6,5.4,5.2,5.15,5.1,5.05,5,4.55,4.5,4.45,4.4,4.35,4.3,4.22,4.15,4.05,3.55,3.51,3.47,3.43,3.39,3.35,3.32,3.29,3.26,3.23,3.2,1},-1),0,10,20,30,40,50,60,62,64,66,68,70,72,74,76,78,80,85,90,95,100,101,102,103,104,105,106,107,108,109,110,110)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54" s="15" t="e">
        <f t="shared" si="0"/>
        <v>#DIV/0!</v>
      </c>
      <c r="T54" s="16" t="e">
        <f>LOOKUP(S54,标准!$H$328:$H$332,标准!$G$328:$G$332)</f>
        <v>#DIV/0!</v>
      </c>
    </row>
    <row r="55" spans="1:20" ht="14.25">
      <c r="A55" s="46"/>
      <c r="B55" s="1" t="s">
        <v>70</v>
      </c>
      <c r="C55" s="32"/>
      <c r="D55" s="33"/>
      <c r="E55" s="34" t="e">
        <f t="shared" si="1"/>
        <v>#DIV/0!</v>
      </c>
      <c r="F55" s="18" t="e">
        <f>LOOKUP(E55,标准!$I$4:$I$11,标准!$B$4:$B$11)</f>
        <v>#DIV/0!</v>
      </c>
      <c r="G55" s="17"/>
      <c r="H55" s="16">
        <f>LOOKUP(G55,标准!$C$229:$C$250,标准!$B$229:$B$250)</f>
        <v>0</v>
      </c>
      <c r="I55" s="30"/>
      <c r="J55" s="16">
        <f>LOOKUP(I55,标准!$I$130:$I$151,标准!$B$130:$B$151)</f>
        <v>64</v>
      </c>
      <c r="K55" s="30"/>
      <c r="L55" s="16">
        <f>CHOOSE(MATCH(K55,{30,11.2,11,10.8,10.6,10.4,10.2,10,9.8,9.6,9.4,9.2,9,8.8,8.6,8.4,8.2,8.1,8,7.9,7.8,4},-1),0,10,20,30,40,50,60,62,64,66,68,70,72,74,76,78,80,85,90,95,100,100)</f>
        <v>100</v>
      </c>
      <c r="M55" s="17"/>
      <c r="N55" s="61" t="e">
        <f>LOOKUP(M55,标准!$I$28:$I$49,标准!$B$28:$B$49)</f>
        <v>#N/A</v>
      </c>
      <c r="O55" s="37"/>
      <c r="P55" s="16">
        <f>LOOKUP(O55,标准!$J$256:$J$280,标准!$I$256:$I$280)</f>
        <v>0</v>
      </c>
      <c r="Q55" s="43"/>
      <c r="R55" s="16">
        <f>CHOOSE(MATCH(Q55,{20,7,6.4,6.2,6,5.4,5.2,5.15,5.1,5.05,5,4.55,4.5,4.45,4.4,4.35,4.3,4.22,4.15,4.05,3.55,3.51,3.47,3.43,3.39,3.35,3.32,3.29,3.26,3.23,3.2,1},-1),0,10,20,30,40,50,60,62,64,66,68,70,72,74,76,78,80,85,90,95,100,101,102,103,104,105,106,107,108,109,110,110)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55" s="15" t="e">
        <f t="shared" si="0"/>
        <v>#DIV/0!</v>
      </c>
      <c r="T55" s="16" t="e">
        <f>LOOKUP(S55,标准!$H$328:$H$332,标准!$G$328:$G$332)</f>
        <v>#DIV/0!</v>
      </c>
    </row>
    <row r="56" spans="1:20" ht="14.25">
      <c r="A56" s="46"/>
      <c r="B56" s="1" t="s">
        <v>70</v>
      </c>
      <c r="C56" s="32"/>
      <c r="D56" s="33"/>
      <c r="E56" s="34" t="e">
        <f t="shared" si="1"/>
        <v>#DIV/0!</v>
      </c>
      <c r="F56" s="18" t="e">
        <f>LOOKUP(E56,标准!$I$4:$I$11,标准!$B$4:$B$11)</f>
        <v>#DIV/0!</v>
      </c>
      <c r="G56" s="17"/>
      <c r="H56" s="16">
        <f>LOOKUP(G56,标准!$C$229:$C$250,标准!$B$229:$B$250)</f>
        <v>0</v>
      </c>
      <c r="I56" s="30"/>
      <c r="J56" s="16">
        <f>LOOKUP(I56,标准!$I$130:$I$151,标准!$B$130:$B$151)</f>
        <v>64</v>
      </c>
      <c r="K56" s="30"/>
      <c r="L56" s="16">
        <f>CHOOSE(MATCH(K56,{30,11.2,11,10.8,10.6,10.4,10.2,10,9.8,9.6,9.4,9.2,9,8.8,8.6,8.4,8.2,8.1,8,7.9,7.8,4},-1),0,10,20,30,40,50,60,62,64,66,68,70,72,74,76,78,80,85,90,95,100,100)</f>
        <v>100</v>
      </c>
      <c r="M56" s="17"/>
      <c r="N56" s="61" t="e">
        <f>LOOKUP(M56,标准!$I$28:$I$49,标准!$B$28:$B$49)</f>
        <v>#N/A</v>
      </c>
      <c r="O56" s="37"/>
      <c r="P56" s="16">
        <f>LOOKUP(O56,标准!$J$256:$J$280,标准!$I$256:$I$280)</f>
        <v>0</v>
      </c>
      <c r="Q56" s="43"/>
      <c r="R56" s="16">
        <f>CHOOSE(MATCH(Q56,{20,7,6.4,6.2,6,5.4,5.2,5.15,5.1,5.05,5,4.55,4.5,4.45,4.4,4.35,4.3,4.22,4.15,4.05,3.55,3.51,3.47,3.43,3.39,3.35,3.32,3.29,3.26,3.23,3.2,1},-1),0,10,20,30,40,50,60,62,64,66,68,70,72,74,76,78,80,85,90,95,100,101,102,103,104,105,106,107,108,109,110,110)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56" s="15" t="e">
        <f t="shared" si="0"/>
        <v>#DIV/0!</v>
      </c>
      <c r="T56" s="16" t="e">
        <f>LOOKUP(S56,标准!$H$328:$H$332,标准!$G$328:$G$332)</f>
        <v>#DIV/0!</v>
      </c>
    </row>
    <row r="57" spans="1:20" ht="14.25">
      <c r="A57" s="46"/>
      <c r="B57" s="1" t="s">
        <v>70</v>
      </c>
      <c r="C57" s="32"/>
      <c r="D57" s="33"/>
      <c r="E57" s="34" t="e">
        <f t="shared" si="1"/>
        <v>#DIV/0!</v>
      </c>
      <c r="F57" s="18" t="e">
        <f>LOOKUP(E57,标准!$I$4:$I$11,标准!$B$4:$B$11)</f>
        <v>#DIV/0!</v>
      </c>
      <c r="G57" s="17"/>
      <c r="H57" s="16">
        <f>LOOKUP(G57,标准!$C$229:$C$250,标准!$B$229:$B$250)</f>
        <v>0</v>
      </c>
      <c r="I57" s="30"/>
      <c r="J57" s="16">
        <f>LOOKUP(I57,标准!$I$130:$I$151,标准!$B$130:$B$151)</f>
        <v>64</v>
      </c>
      <c r="K57" s="30"/>
      <c r="L57" s="16">
        <f>CHOOSE(MATCH(K57,{30,11.2,11,10.8,10.6,10.4,10.2,10,9.8,9.6,9.4,9.2,9,8.8,8.6,8.4,8.2,8.1,8,7.9,7.8,4},-1),0,10,20,30,40,50,60,62,64,66,68,70,72,74,76,78,80,85,90,95,100,100)</f>
        <v>100</v>
      </c>
      <c r="M57" s="17"/>
      <c r="N57" s="61" t="e">
        <f>LOOKUP(M57,标准!$I$28:$I$49,标准!$B$28:$B$49)</f>
        <v>#N/A</v>
      </c>
      <c r="O57" s="37"/>
      <c r="P57" s="16">
        <f>LOOKUP(O57,标准!$J$256:$J$280,标准!$I$256:$I$280)</f>
        <v>0</v>
      </c>
      <c r="Q57" s="43"/>
      <c r="R57" s="16">
        <f>CHOOSE(MATCH(Q57,{20,7,6.4,6.2,6,5.4,5.2,5.15,5.1,5.05,5,4.55,4.5,4.45,4.4,4.35,4.3,4.22,4.15,4.05,3.55,3.51,3.47,3.43,3.39,3.35,3.32,3.29,3.26,3.23,3.2,1},-1),0,10,20,30,40,50,60,62,64,66,68,70,72,74,76,78,80,85,90,95,100,101,102,103,104,105,106,107,108,109,110,110)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57" s="15" t="e">
        <f t="shared" si="0"/>
        <v>#DIV/0!</v>
      </c>
      <c r="T57" s="16" t="e">
        <f>LOOKUP(S57,标准!$H$328:$H$332,标准!$G$328:$G$332)</f>
        <v>#DIV/0!</v>
      </c>
    </row>
    <row r="58" spans="1:20" ht="14.25">
      <c r="A58" s="46"/>
      <c r="B58" s="1" t="s">
        <v>70</v>
      </c>
      <c r="C58" s="32"/>
      <c r="D58" s="33"/>
      <c r="E58" s="34" t="e">
        <f t="shared" si="1"/>
        <v>#DIV/0!</v>
      </c>
      <c r="F58" s="18" t="e">
        <f>LOOKUP(E58,标准!$I$4:$I$11,标准!$B$4:$B$11)</f>
        <v>#DIV/0!</v>
      </c>
      <c r="G58" s="17"/>
      <c r="H58" s="16">
        <f>LOOKUP(G58,标准!$C$229:$C$250,标准!$B$229:$B$250)</f>
        <v>0</v>
      </c>
      <c r="I58" s="30"/>
      <c r="J58" s="16">
        <f>LOOKUP(I58,标准!$I$130:$I$151,标准!$B$130:$B$151)</f>
        <v>64</v>
      </c>
      <c r="K58" s="30"/>
      <c r="L58" s="16">
        <f>CHOOSE(MATCH(K58,{30,11.2,11,10.8,10.6,10.4,10.2,10,9.8,9.6,9.4,9.2,9,8.8,8.6,8.4,8.2,8.1,8,7.9,7.8,4},-1),0,10,20,30,40,50,60,62,64,66,68,70,72,74,76,78,80,85,90,95,100,100)</f>
        <v>100</v>
      </c>
      <c r="M58" s="17"/>
      <c r="N58" s="61" t="e">
        <f>LOOKUP(M58,标准!$I$28:$I$49,标准!$B$28:$B$49)</f>
        <v>#N/A</v>
      </c>
      <c r="O58" s="37"/>
      <c r="P58" s="16">
        <f>LOOKUP(O58,标准!$J$256:$J$280,标准!$I$256:$I$280)</f>
        <v>0</v>
      </c>
      <c r="Q58" s="43"/>
      <c r="R58" s="16">
        <f>CHOOSE(MATCH(Q58,{20,7,6.4,6.2,6,5.4,5.2,5.15,5.1,5.05,5,4.55,4.5,4.45,4.4,4.35,4.3,4.22,4.15,4.05,3.55,3.51,3.47,3.43,3.39,3.35,3.32,3.29,3.26,3.23,3.2,1},-1),0,10,20,30,40,50,60,62,64,66,68,70,72,74,76,78,80,85,90,95,100,101,102,103,104,105,106,107,108,109,110,110)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58" s="15" t="e">
        <f t="shared" si="0"/>
        <v>#DIV/0!</v>
      </c>
      <c r="T58" s="16" t="e">
        <f>LOOKUP(S58,标准!$H$328:$H$332,标准!$G$328:$G$332)</f>
        <v>#DIV/0!</v>
      </c>
    </row>
    <row r="59" spans="1:20" ht="14.25">
      <c r="A59" s="46"/>
      <c r="B59" s="1" t="s">
        <v>70</v>
      </c>
      <c r="C59" s="32"/>
      <c r="D59" s="33"/>
      <c r="E59" s="34" t="e">
        <f t="shared" si="1"/>
        <v>#DIV/0!</v>
      </c>
      <c r="F59" s="18" t="e">
        <f>LOOKUP(E59,标准!$I$4:$I$11,标准!$B$4:$B$11)</f>
        <v>#DIV/0!</v>
      </c>
      <c r="G59" s="17"/>
      <c r="H59" s="16">
        <f>LOOKUP(G59,标准!$C$229:$C$250,标准!$B$229:$B$250)</f>
        <v>0</v>
      </c>
      <c r="I59" s="30"/>
      <c r="J59" s="16">
        <f>LOOKUP(I59,标准!$I$130:$I$151,标准!$B$130:$B$151)</f>
        <v>64</v>
      </c>
      <c r="K59" s="30"/>
      <c r="L59" s="16">
        <f>CHOOSE(MATCH(K59,{30,11.2,11,10.8,10.6,10.4,10.2,10,9.8,9.6,9.4,9.2,9,8.8,8.6,8.4,8.2,8.1,8,7.9,7.8,4},-1),0,10,20,30,40,50,60,62,64,66,68,70,72,74,76,78,80,85,90,95,100,100)</f>
        <v>100</v>
      </c>
      <c r="M59" s="17"/>
      <c r="N59" s="61" t="e">
        <f>LOOKUP(M59,标准!$I$28:$I$49,标准!$B$28:$B$49)</f>
        <v>#N/A</v>
      </c>
      <c r="O59" s="37"/>
      <c r="P59" s="16">
        <f>LOOKUP(O59,标准!$J$256:$J$280,标准!$I$256:$I$280)</f>
        <v>0</v>
      </c>
      <c r="Q59" s="43"/>
      <c r="R59" s="16">
        <f>CHOOSE(MATCH(Q59,{20,7,6.4,6.2,6,5.4,5.2,5.15,5.1,5.05,5,4.55,4.5,4.45,4.4,4.35,4.3,4.22,4.15,4.05,3.55,3.51,3.47,3.43,3.39,3.35,3.32,3.29,3.26,3.23,3.2,1},-1),0,10,20,30,40,50,60,62,64,66,68,70,72,74,76,78,80,85,90,95,100,101,102,103,104,105,106,107,108,109,110,110)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59" s="15" t="e">
        <f t="shared" si="0"/>
        <v>#DIV/0!</v>
      </c>
      <c r="T59" s="16" t="e">
        <f>LOOKUP(S59,标准!$H$328:$H$332,标准!$G$328:$G$332)</f>
        <v>#DIV/0!</v>
      </c>
    </row>
    <row r="60" spans="1:20" ht="14.25">
      <c r="A60" s="46"/>
      <c r="B60" s="1" t="s">
        <v>70</v>
      </c>
      <c r="C60" s="32"/>
      <c r="D60" s="33"/>
      <c r="E60" s="34" t="e">
        <f t="shared" si="1"/>
        <v>#DIV/0!</v>
      </c>
      <c r="F60" s="18" t="e">
        <f>LOOKUP(E60,标准!$I$4:$I$11,标准!$B$4:$B$11)</f>
        <v>#DIV/0!</v>
      </c>
      <c r="G60" s="17"/>
      <c r="H60" s="16">
        <f>LOOKUP(G60,标准!$C$229:$C$250,标准!$B$229:$B$250)</f>
        <v>0</v>
      </c>
      <c r="I60" s="30"/>
      <c r="J60" s="16">
        <f>LOOKUP(I60,标准!$I$130:$I$151,标准!$B$130:$B$151)</f>
        <v>64</v>
      </c>
      <c r="K60" s="30"/>
      <c r="L60" s="16">
        <f>CHOOSE(MATCH(K60,{30,11.2,11,10.8,10.6,10.4,10.2,10,9.8,9.6,9.4,9.2,9,8.8,8.6,8.4,8.2,8.1,8,7.9,7.8,4},-1),0,10,20,30,40,50,60,62,64,66,68,70,72,74,76,78,80,85,90,95,100,100)</f>
        <v>100</v>
      </c>
      <c r="M60" s="17"/>
      <c r="N60" s="61" t="e">
        <f>LOOKUP(M60,标准!$I$28:$I$49,标准!$B$28:$B$49)</f>
        <v>#N/A</v>
      </c>
      <c r="O60" s="37"/>
      <c r="P60" s="16">
        <f>LOOKUP(O60,标准!$J$256:$J$280,标准!$I$256:$I$280)</f>
        <v>0</v>
      </c>
      <c r="Q60" s="43"/>
      <c r="R60" s="16">
        <f>CHOOSE(MATCH(Q60,{20,7,6.4,6.2,6,5.4,5.2,5.15,5.1,5.05,5,4.55,4.5,4.45,4.4,4.35,4.3,4.22,4.15,4.05,3.55,3.51,3.47,3.43,3.39,3.35,3.32,3.29,3.26,3.23,3.2,1},-1),0,10,20,30,40,50,60,62,64,66,68,70,72,74,76,78,80,85,90,95,100,101,102,103,104,105,106,107,108,109,110,110)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60" s="15" t="e">
        <f t="shared" si="0"/>
        <v>#DIV/0!</v>
      </c>
      <c r="T60" s="16" t="e">
        <f>LOOKUP(S60,标准!$H$328:$H$332,标准!$G$328:$G$332)</f>
        <v>#DIV/0!</v>
      </c>
    </row>
    <row r="61" spans="1:20" ht="14.25">
      <c r="A61" s="46"/>
      <c r="B61" s="1" t="s">
        <v>70</v>
      </c>
      <c r="C61" s="32"/>
      <c r="D61" s="33"/>
      <c r="E61" s="34" t="e">
        <f t="shared" si="1"/>
        <v>#DIV/0!</v>
      </c>
      <c r="F61" s="18" t="e">
        <f>LOOKUP(E61,标准!$I$4:$I$11,标准!$B$4:$B$11)</f>
        <v>#DIV/0!</v>
      </c>
      <c r="G61" s="17"/>
      <c r="H61" s="16">
        <f>LOOKUP(G61,标准!$C$229:$C$250,标准!$B$229:$B$250)</f>
        <v>0</v>
      </c>
      <c r="I61" s="30"/>
      <c r="J61" s="16">
        <f>LOOKUP(I61,标准!$I$130:$I$151,标准!$B$130:$B$151)</f>
        <v>64</v>
      </c>
      <c r="K61" s="30"/>
      <c r="L61" s="16">
        <f>CHOOSE(MATCH(K61,{30,11.2,11,10.8,10.6,10.4,10.2,10,9.8,9.6,9.4,9.2,9,8.8,8.6,8.4,8.2,8.1,8,7.9,7.8,4},-1),0,10,20,30,40,50,60,62,64,66,68,70,72,74,76,78,80,85,90,95,100,100)</f>
        <v>100</v>
      </c>
      <c r="M61" s="17"/>
      <c r="N61" s="61" t="e">
        <f>LOOKUP(M61,标准!$I$28:$I$49,标准!$B$28:$B$49)</f>
        <v>#N/A</v>
      </c>
      <c r="O61" s="37"/>
      <c r="P61" s="16">
        <f>LOOKUP(O61,标准!$J$256:$J$280,标准!$I$256:$I$280)</f>
        <v>0</v>
      </c>
      <c r="Q61" s="43"/>
      <c r="R61" s="16">
        <f>CHOOSE(MATCH(Q61,{20,7,6.4,6.2,6,5.4,5.2,5.15,5.1,5.05,5,4.55,4.5,4.45,4.4,4.35,4.3,4.22,4.15,4.05,3.55,3.51,3.47,3.43,3.39,3.35,3.32,3.29,3.26,3.23,3.2,1},-1),0,10,20,30,40,50,60,62,64,66,68,70,72,74,76,78,80,85,90,95,100,101,102,103,104,105,106,107,108,109,110,110)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61" s="15" t="e">
        <f t="shared" si="0"/>
        <v>#DIV/0!</v>
      </c>
      <c r="T61" s="16" t="e">
        <f>LOOKUP(S61,标准!$H$328:$H$332,标准!$G$328:$G$332)</f>
        <v>#DIV/0!</v>
      </c>
    </row>
    <row r="62" spans="1:20" ht="14.25">
      <c r="A62" s="46"/>
      <c r="B62" s="1" t="s">
        <v>70</v>
      </c>
      <c r="C62" s="32"/>
      <c r="D62" s="33"/>
      <c r="E62" s="34" t="e">
        <f t="shared" si="1"/>
        <v>#DIV/0!</v>
      </c>
      <c r="F62" s="18" t="e">
        <f>LOOKUP(E62,标准!$I$4:$I$11,标准!$B$4:$B$11)</f>
        <v>#DIV/0!</v>
      </c>
      <c r="G62" s="17"/>
      <c r="H62" s="16">
        <f>LOOKUP(G62,标准!$C$229:$C$250,标准!$B$229:$B$250)</f>
        <v>0</v>
      </c>
      <c r="I62" s="30"/>
      <c r="J62" s="16">
        <f>LOOKUP(I62,标准!$I$130:$I$151,标准!$B$130:$B$151)</f>
        <v>64</v>
      </c>
      <c r="K62" s="30"/>
      <c r="L62" s="16">
        <f>CHOOSE(MATCH(K62,{30,11.2,11,10.8,10.6,10.4,10.2,10,9.8,9.6,9.4,9.2,9,8.8,8.6,8.4,8.2,8.1,8,7.9,7.8,4},-1),0,10,20,30,40,50,60,62,64,66,68,70,72,74,76,78,80,85,90,95,100,100)</f>
        <v>100</v>
      </c>
      <c r="M62" s="17"/>
      <c r="N62" s="61" t="e">
        <f>LOOKUP(M62,标准!$I$28:$I$49,标准!$B$28:$B$49)</f>
        <v>#N/A</v>
      </c>
      <c r="O62" s="37"/>
      <c r="P62" s="16">
        <f>LOOKUP(O62,标准!$J$256:$J$280,标准!$I$256:$I$280)</f>
        <v>0</v>
      </c>
      <c r="Q62" s="43"/>
      <c r="R62" s="16">
        <f>CHOOSE(MATCH(Q62,{20,7,6.4,6.2,6,5.4,5.2,5.15,5.1,5.05,5,4.55,4.5,4.45,4.4,4.35,4.3,4.22,4.15,4.05,3.55,3.51,3.47,3.43,3.39,3.35,3.32,3.29,3.26,3.23,3.2,1},-1),0,10,20,30,40,50,60,62,64,66,68,70,72,74,76,78,80,85,90,95,100,101,102,103,104,105,106,107,108,109,110,110)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62" s="15" t="e">
        <f t="shared" si="0"/>
        <v>#DIV/0!</v>
      </c>
      <c r="T62" s="16" t="e">
        <f>LOOKUP(S62,标准!$H$328:$H$332,标准!$G$328:$G$332)</f>
        <v>#DIV/0!</v>
      </c>
    </row>
    <row r="63" spans="1:20" ht="14.25">
      <c r="A63" s="46"/>
      <c r="B63" s="1" t="s">
        <v>70</v>
      </c>
      <c r="C63" s="32"/>
      <c r="D63" s="33"/>
      <c r="E63" s="34" t="e">
        <f t="shared" si="1"/>
        <v>#DIV/0!</v>
      </c>
      <c r="F63" s="18" t="e">
        <f>LOOKUP(E63,标准!$I$4:$I$11,标准!$B$4:$B$11)</f>
        <v>#DIV/0!</v>
      </c>
      <c r="G63" s="17"/>
      <c r="H63" s="16">
        <f>LOOKUP(G63,标准!$C$229:$C$250,标准!$B$229:$B$250)</f>
        <v>0</v>
      </c>
      <c r="I63" s="30"/>
      <c r="J63" s="16">
        <f>LOOKUP(I63,标准!$I$130:$I$151,标准!$B$130:$B$151)</f>
        <v>64</v>
      </c>
      <c r="K63" s="30"/>
      <c r="L63" s="16">
        <f>CHOOSE(MATCH(K63,{30,11.2,11,10.8,10.6,10.4,10.2,10,9.8,9.6,9.4,9.2,9,8.8,8.6,8.4,8.2,8.1,8,7.9,7.8,4},-1),0,10,20,30,40,50,60,62,64,66,68,70,72,74,76,78,80,85,90,95,100,100)</f>
        <v>100</v>
      </c>
      <c r="M63" s="17"/>
      <c r="N63" s="61" t="e">
        <f>LOOKUP(M63,标准!$I$28:$I$49,标准!$B$28:$B$49)</f>
        <v>#N/A</v>
      </c>
      <c r="O63" s="37"/>
      <c r="P63" s="16">
        <f>LOOKUP(O63,标准!$J$256:$J$280,标准!$I$256:$I$280)</f>
        <v>0</v>
      </c>
      <c r="Q63" s="43"/>
      <c r="R63" s="16">
        <f>CHOOSE(MATCH(Q63,{20,7,6.4,6.2,6,5.4,5.2,5.15,5.1,5.05,5,4.55,4.5,4.45,4.4,4.35,4.3,4.22,4.15,4.05,3.55,3.51,3.47,3.43,3.39,3.35,3.32,3.29,3.26,3.23,3.2,1},-1),0,10,20,30,40,50,60,62,64,66,68,70,72,74,76,78,80,85,90,95,100,101,102,103,104,105,106,107,108,109,110,110)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63" s="15" t="e">
        <f t="shared" si="0"/>
        <v>#DIV/0!</v>
      </c>
      <c r="T63" s="16" t="e">
        <f>LOOKUP(S63,标准!$H$328:$H$332,标准!$G$328:$G$332)</f>
        <v>#DIV/0!</v>
      </c>
    </row>
    <row r="64" spans="1:20" ht="14.25">
      <c r="A64" s="46"/>
      <c r="B64" s="1" t="s">
        <v>70</v>
      </c>
      <c r="C64" s="32"/>
      <c r="D64" s="33"/>
      <c r="E64" s="34" t="e">
        <f t="shared" si="1"/>
        <v>#DIV/0!</v>
      </c>
      <c r="F64" s="18" t="e">
        <f>LOOKUP(E64,标准!$I$4:$I$11,标准!$B$4:$B$11)</f>
        <v>#DIV/0!</v>
      </c>
      <c r="G64" s="17"/>
      <c r="H64" s="16">
        <f>LOOKUP(G64,标准!$C$229:$C$250,标准!$B$229:$B$250)</f>
        <v>0</v>
      </c>
      <c r="I64" s="30"/>
      <c r="J64" s="16">
        <f>LOOKUP(I64,标准!$I$130:$I$151,标准!$B$130:$B$151)</f>
        <v>64</v>
      </c>
      <c r="K64" s="30"/>
      <c r="L64" s="16">
        <f>CHOOSE(MATCH(K64,{30,11.2,11,10.8,10.6,10.4,10.2,10,9.8,9.6,9.4,9.2,9,8.8,8.6,8.4,8.2,8.1,8,7.9,7.8,4},-1),0,10,20,30,40,50,60,62,64,66,68,70,72,74,76,78,80,85,90,95,100,100)</f>
        <v>100</v>
      </c>
      <c r="M64" s="17"/>
      <c r="N64" s="61" t="e">
        <f>LOOKUP(M64,标准!$I$28:$I$49,标准!$B$28:$B$49)</f>
        <v>#N/A</v>
      </c>
      <c r="O64" s="37"/>
      <c r="P64" s="16">
        <f>LOOKUP(O64,标准!$J$256:$J$280,标准!$I$256:$I$280)</f>
        <v>0</v>
      </c>
      <c r="Q64" s="43"/>
      <c r="R64" s="16">
        <f>CHOOSE(MATCH(Q64,{20,7,6.4,6.2,6,5.4,5.2,5.15,5.1,5.05,5,4.55,4.5,4.45,4.4,4.35,4.3,4.22,4.15,4.05,3.55,3.51,3.47,3.43,3.39,3.35,3.32,3.29,3.26,3.23,3.2,1},-1),0,10,20,30,40,50,60,62,64,66,68,70,72,74,76,78,80,85,90,95,100,101,102,103,104,105,106,107,108,109,110,110)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64" s="15" t="e">
        <f t="shared" si="0"/>
        <v>#DIV/0!</v>
      </c>
      <c r="T64" s="16" t="e">
        <f>LOOKUP(S64,标准!$H$328:$H$332,标准!$G$328:$G$332)</f>
        <v>#DIV/0!</v>
      </c>
    </row>
    <row r="65" spans="1:20" ht="14.25">
      <c r="A65" s="46"/>
      <c r="B65" s="1" t="s">
        <v>70</v>
      </c>
      <c r="C65" s="32"/>
      <c r="D65" s="33"/>
      <c r="E65" s="34" t="e">
        <f t="shared" si="1"/>
        <v>#DIV/0!</v>
      </c>
      <c r="F65" s="18" t="e">
        <f>LOOKUP(E65,标准!$I$4:$I$11,标准!$B$4:$B$11)</f>
        <v>#DIV/0!</v>
      </c>
      <c r="G65" s="17"/>
      <c r="H65" s="16">
        <f>LOOKUP(G65,标准!$C$229:$C$250,标准!$B$229:$B$250)</f>
        <v>0</v>
      </c>
      <c r="I65" s="30"/>
      <c r="J65" s="16">
        <f>LOOKUP(I65,标准!$I$130:$I$151,标准!$B$130:$B$151)</f>
        <v>64</v>
      </c>
      <c r="K65" s="30"/>
      <c r="L65" s="16">
        <f>CHOOSE(MATCH(K65,{30,11.2,11,10.8,10.6,10.4,10.2,10,9.8,9.6,9.4,9.2,9,8.8,8.6,8.4,8.2,8.1,8,7.9,7.8,4},-1),0,10,20,30,40,50,60,62,64,66,68,70,72,74,76,78,80,85,90,95,100,100)</f>
        <v>100</v>
      </c>
      <c r="M65" s="17"/>
      <c r="N65" s="61" t="e">
        <f>LOOKUP(M65,标准!$I$28:$I$49,标准!$B$28:$B$49)</f>
        <v>#N/A</v>
      </c>
      <c r="O65" s="37"/>
      <c r="P65" s="16">
        <f>LOOKUP(O65,标准!$J$256:$J$280,标准!$I$256:$I$280)</f>
        <v>0</v>
      </c>
      <c r="Q65" s="43"/>
      <c r="R65" s="16">
        <f>CHOOSE(MATCH(Q65,{20,7,6.4,6.2,6,5.4,5.2,5.15,5.1,5.05,5,4.55,4.5,4.45,4.4,4.35,4.3,4.22,4.15,4.05,3.55,3.51,3.47,3.43,3.39,3.35,3.32,3.29,3.26,3.23,3.2,1},-1),0,10,20,30,40,50,60,62,64,66,68,70,72,74,76,78,80,85,90,95,100,101,102,103,104,105,106,107,108,109,110,110)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65" s="15" t="e">
        <f t="shared" si="0"/>
        <v>#DIV/0!</v>
      </c>
      <c r="T65" s="16" t="e">
        <f>LOOKUP(S65,标准!$H$328:$H$332,标准!$G$328:$G$332)</f>
        <v>#DIV/0!</v>
      </c>
    </row>
    <row r="66" spans="1:20" ht="14.25">
      <c r="A66" s="46"/>
      <c r="B66" s="1" t="s">
        <v>70</v>
      </c>
      <c r="C66" s="32"/>
      <c r="D66" s="33"/>
      <c r="E66" s="34" t="e">
        <f t="shared" si="1"/>
        <v>#DIV/0!</v>
      </c>
      <c r="F66" s="18" t="e">
        <f>LOOKUP(E66,标准!$I$4:$I$11,标准!$B$4:$B$11)</f>
        <v>#DIV/0!</v>
      </c>
      <c r="G66" s="17"/>
      <c r="H66" s="16">
        <f>LOOKUP(G66,标准!$C$229:$C$250,标准!$B$229:$B$250)</f>
        <v>0</v>
      </c>
      <c r="I66" s="30"/>
      <c r="J66" s="16">
        <f>LOOKUP(I66,标准!$I$130:$I$151,标准!$B$130:$B$151)</f>
        <v>64</v>
      </c>
      <c r="K66" s="30"/>
      <c r="L66" s="16">
        <f>CHOOSE(MATCH(K66,{30,11.2,11,10.8,10.6,10.4,10.2,10,9.8,9.6,9.4,9.2,9,8.8,8.6,8.4,8.2,8.1,8,7.9,7.8,4},-1),0,10,20,30,40,50,60,62,64,66,68,70,72,74,76,78,80,85,90,95,100,100)</f>
        <v>100</v>
      </c>
      <c r="M66" s="17"/>
      <c r="N66" s="61" t="e">
        <f>LOOKUP(M66,标准!$I$28:$I$49,标准!$B$28:$B$49)</f>
        <v>#N/A</v>
      </c>
      <c r="O66" s="37"/>
      <c r="P66" s="16">
        <f>LOOKUP(O66,标准!$J$256:$J$280,标准!$I$256:$I$280)</f>
        <v>0</v>
      </c>
      <c r="Q66" s="43"/>
      <c r="R66" s="16">
        <f>CHOOSE(MATCH(Q66,{20,7,6.4,6.2,6,5.4,5.2,5.15,5.1,5.05,5,4.55,4.5,4.45,4.4,4.35,4.3,4.22,4.15,4.05,3.55,3.51,3.47,3.43,3.39,3.35,3.32,3.29,3.26,3.23,3.2,1},-1),0,10,20,30,40,50,60,62,64,66,68,70,72,74,76,78,80,85,90,95,100,101,102,103,104,105,106,107,108,109,110,110)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66" s="15" t="e">
        <f t="shared" si="0"/>
        <v>#DIV/0!</v>
      </c>
      <c r="T66" s="16" t="e">
        <f>LOOKUP(S66,标准!$H$328:$H$332,标准!$G$328:$G$332)</f>
        <v>#DIV/0!</v>
      </c>
    </row>
    <row r="67" spans="1:20" ht="14.25">
      <c r="A67" s="46"/>
      <c r="B67" s="1" t="s">
        <v>70</v>
      </c>
      <c r="C67" s="32"/>
      <c r="D67" s="33"/>
      <c r="E67" s="34" t="e">
        <f t="shared" si="1"/>
        <v>#DIV/0!</v>
      </c>
      <c r="F67" s="18" t="e">
        <f>LOOKUP(E67,标准!$I$4:$I$11,标准!$B$4:$B$11)</f>
        <v>#DIV/0!</v>
      </c>
      <c r="G67" s="17"/>
      <c r="H67" s="16">
        <f>LOOKUP(G67,标准!$C$229:$C$250,标准!$B$229:$B$250)</f>
        <v>0</v>
      </c>
      <c r="I67" s="30"/>
      <c r="J67" s="16">
        <f>LOOKUP(I67,标准!$I$130:$I$151,标准!$B$130:$B$151)</f>
        <v>64</v>
      </c>
      <c r="K67" s="30"/>
      <c r="L67" s="16">
        <f>CHOOSE(MATCH(K67,{30,11.2,11,10.8,10.6,10.4,10.2,10,9.8,9.6,9.4,9.2,9,8.8,8.6,8.4,8.2,8.1,8,7.9,7.8,4},-1),0,10,20,30,40,50,60,62,64,66,68,70,72,74,76,78,80,85,90,95,100,100)</f>
        <v>100</v>
      </c>
      <c r="M67" s="17"/>
      <c r="N67" s="61" t="e">
        <f>LOOKUP(M67,标准!$I$28:$I$49,标准!$B$28:$B$49)</f>
        <v>#N/A</v>
      </c>
      <c r="O67" s="37"/>
      <c r="P67" s="16">
        <f>LOOKUP(O67,标准!$J$256:$J$280,标准!$I$256:$I$280)</f>
        <v>0</v>
      </c>
      <c r="Q67" s="43"/>
      <c r="R67" s="16">
        <f>CHOOSE(MATCH(Q67,{20,7,6.4,6.2,6,5.4,5.2,5.15,5.1,5.05,5,4.55,4.5,4.45,4.4,4.35,4.3,4.22,4.15,4.05,3.55,3.51,3.47,3.43,3.39,3.35,3.32,3.29,3.26,3.23,3.2,1},-1),0,10,20,30,40,50,60,62,64,66,68,70,72,74,76,78,80,85,90,95,100,101,102,103,104,105,106,107,108,109,110,110)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67" s="15" t="e">
        <f t="shared" si="0"/>
        <v>#DIV/0!</v>
      </c>
      <c r="T67" s="16" t="e">
        <f>LOOKUP(S67,标准!$H$328:$H$332,标准!$G$328:$G$332)</f>
        <v>#DIV/0!</v>
      </c>
    </row>
    <row r="68" spans="1:20" ht="14.25">
      <c r="A68" s="46"/>
      <c r="B68" s="1" t="s">
        <v>70</v>
      </c>
      <c r="C68" s="32"/>
      <c r="D68" s="33"/>
      <c r="E68" s="34" t="e">
        <f t="shared" si="1"/>
        <v>#DIV/0!</v>
      </c>
      <c r="F68" s="18" t="e">
        <f>LOOKUP(E68,标准!$I$4:$I$11,标准!$B$4:$B$11)</f>
        <v>#DIV/0!</v>
      </c>
      <c r="G68" s="17"/>
      <c r="H68" s="16">
        <f>LOOKUP(G68,标准!$C$229:$C$250,标准!$B$229:$B$250)</f>
        <v>0</v>
      </c>
      <c r="I68" s="30"/>
      <c r="J68" s="16">
        <f>LOOKUP(I68,标准!$I$130:$I$151,标准!$B$130:$B$151)</f>
        <v>64</v>
      </c>
      <c r="K68" s="30"/>
      <c r="L68" s="16">
        <f>CHOOSE(MATCH(K68,{30,11.2,11,10.8,10.6,10.4,10.2,10,9.8,9.6,9.4,9.2,9,8.8,8.6,8.4,8.2,8.1,8,7.9,7.8,4},-1),0,10,20,30,40,50,60,62,64,66,68,70,72,74,76,78,80,85,90,95,100,100)</f>
        <v>100</v>
      </c>
      <c r="M68" s="17"/>
      <c r="N68" s="61" t="e">
        <f>LOOKUP(M68,标准!$I$28:$I$49,标准!$B$28:$B$49)</f>
        <v>#N/A</v>
      </c>
      <c r="O68" s="37"/>
      <c r="P68" s="16">
        <f>LOOKUP(O68,标准!$J$256:$J$280,标准!$I$256:$I$280)</f>
        <v>0</v>
      </c>
      <c r="Q68" s="43"/>
      <c r="R68" s="16">
        <f>CHOOSE(MATCH(Q68,{20,7,6.4,6.2,6,5.4,5.2,5.15,5.1,5.05,5,4.55,4.5,4.45,4.4,4.35,4.3,4.22,4.15,4.05,3.55,3.51,3.47,3.43,3.39,3.35,3.32,3.29,3.26,3.23,3.2,1},-1),0,10,20,30,40,50,60,62,64,66,68,70,72,74,76,78,80,85,90,95,100,101,102,103,104,105,106,107,108,109,110,110)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68" s="15" t="e">
        <f t="shared" ref="S68:S131" si="2">F68*0.15+H68*0.1+J68*0.1+L68*0.2+N68*0.15+P68*0.1+R68*0.2</f>
        <v>#DIV/0!</v>
      </c>
      <c r="T68" s="16" t="e">
        <f>LOOKUP(S68,标准!$H$328:$H$332,标准!$G$328:$G$332)</f>
        <v>#DIV/0!</v>
      </c>
    </row>
    <row r="69" spans="1:20" ht="14.25">
      <c r="A69" s="46"/>
      <c r="B69" s="1" t="s">
        <v>70</v>
      </c>
      <c r="C69" s="32"/>
      <c r="D69" s="33"/>
      <c r="E69" s="34" t="e">
        <f t="shared" si="1"/>
        <v>#DIV/0!</v>
      </c>
      <c r="F69" s="18" t="e">
        <f>LOOKUP(E69,标准!$I$4:$I$11,标准!$B$4:$B$11)</f>
        <v>#DIV/0!</v>
      </c>
      <c r="G69" s="17"/>
      <c r="H69" s="16">
        <f>LOOKUP(G69,标准!$C$229:$C$250,标准!$B$229:$B$250)</f>
        <v>0</v>
      </c>
      <c r="I69" s="30"/>
      <c r="J69" s="16">
        <f>LOOKUP(I69,标准!$I$130:$I$151,标准!$B$130:$B$151)</f>
        <v>64</v>
      </c>
      <c r="K69" s="30"/>
      <c r="L69" s="16">
        <f>CHOOSE(MATCH(K69,{30,11.2,11,10.8,10.6,10.4,10.2,10,9.8,9.6,9.4,9.2,9,8.8,8.6,8.4,8.2,8.1,8,7.9,7.8,4},-1),0,10,20,30,40,50,60,62,64,66,68,70,72,74,76,78,80,85,90,95,100,100)</f>
        <v>100</v>
      </c>
      <c r="M69" s="17"/>
      <c r="N69" s="61" t="e">
        <f>LOOKUP(M69,标准!$I$28:$I$49,标准!$B$28:$B$49)</f>
        <v>#N/A</v>
      </c>
      <c r="O69" s="37"/>
      <c r="P69" s="16">
        <f>LOOKUP(O69,标准!$J$256:$J$280,标准!$I$256:$I$280)</f>
        <v>0</v>
      </c>
      <c r="Q69" s="43"/>
      <c r="R69" s="16">
        <f>CHOOSE(MATCH(Q69,{20,7,6.4,6.2,6,5.4,5.2,5.15,5.1,5.05,5,4.55,4.5,4.45,4.4,4.35,4.3,4.22,4.15,4.05,3.55,3.51,3.47,3.43,3.39,3.35,3.32,3.29,3.26,3.23,3.2,1},-1),0,10,20,30,40,50,60,62,64,66,68,70,72,74,76,78,80,85,90,95,100,101,102,103,104,105,106,107,108,109,110,110)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69" s="15" t="e">
        <f t="shared" si="2"/>
        <v>#DIV/0!</v>
      </c>
      <c r="T69" s="16" t="e">
        <f>LOOKUP(S69,标准!$H$328:$H$332,标准!$G$328:$G$332)</f>
        <v>#DIV/0!</v>
      </c>
    </row>
    <row r="70" spans="1:20" ht="14.25">
      <c r="A70" s="46"/>
      <c r="B70" s="1" t="s">
        <v>70</v>
      </c>
      <c r="C70" s="32"/>
      <c r="D70" s="33"/>
      <c r="E70" s="34" t="e">
        <f t="shared" si="1"/>
        <v>#DIV/0!</v>
      </c>
      <c r="F70" s="18" t="e">
        <f>LOOKUP(E70,标准!$I$4:$I$11,标准!$B$4:$B$11)</f>
        <v>#DIV/0!</v>
      </c>
      <c r="G70" s="17"/>
      <c r="H70" s="16">
        <f>LOOKUP(G70,标准!$C$229:$C$250,标准!$B$229:$B$250)</f>
        <v>0</v>
      </c>
      <c r="I70" s="30"/>
      <c r="J70" s="16">
        <f>LOOKUP(I70,标准!$I$130:$I$151,标准!$B$130:$B$151)</f>
        <v>64</v>
      </c>
      <c r="K70" s="30"/>
      <c r="L70" s="16">
        <f>CHOOSE(MATCH(K70,{30,11.2,11,10.8,10.6,10.4,10.2,10,9.8,9.6,9.4,9.2,9,8.8,8.6,8.4,8.2,8.1,8,7.9,7.8,4},-1),0,10,20,30,40,50,60,62,64,66,68,70,72,74,76,78,80,85,90,95,100,100)</f>
        <v>100</v>
      </c>
      <c r="M70" s="17"/>
      <c r="N70" s="61" t="e">
        <f>LOOKUP(M70,标准!$I$28:$I$49,标准!$B$28:$B$49)</f>
        <v>#N/A</v>
      </c>
      <c r="O70" s="37"/>
      <c r="P70" s="16">
        <f>LOOKUP(O70,标准!$J$256:$J$280,标准!$I$256:$I$280)</f>
        <v>0</v>
      </c>
      <c r="Q70" s="43"/>
      <c r="R70" s="16">
        <f>CHOOSE(MATCH(Q70,{20,7,6.4,6.2,6,5.4,5.2,5.15,5.1,5.05,5,4.55,4.5,4.45,4.4,4.35,4.3,4.22,4.15,4.05,3.55,3.51,3.47,3.43,3.39,3.35,3.32,3.29,3.26,3.23,3.2,1},-1),0,10,20,30,40,50,60,62,64,66,68,70,72,74,76,78,80,85,90,95,100,101,102,103,104,105,106,107,108,109,110,110)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70" s="15" t="e">
        <f t="shared" si="2"/>
        <v>#DIV/0!</v>
      </c>
      <c r="T70" s="16" t="e">
        <f>LOOKUP(S70,标准!$H$328:$H$332,标准!$G$328:$G$332)</f>
        <v>#DIV/0!</v>
      </c>
    </row>
    <row r="71" spans="1:20" ht="14.25">
      <c r="A71" s="46"/>
      <c r="B71" s="1" t="s">
        <v>70</v>
      </c>
      <c r="C71" s="32"/>
      <c r="D71" s="33"/>
      <c r="E71" s="34" t="e">
        <f t="shared" si="1"/>
        <v>#DIV/0!</v>
      </c>
      <c r="F71" s="18" t="e">
        <f>LOOKUP(E71,标准!$I$4:$I$11,标准!$B$4:$B$11)</f>
        <v>#DIV/0!</v>
      </c>
      <c r="G71" s="17"/>
      <c r="H71" s="16">
        <f>LOOKUP(G71,标准!$C$229:$C$250,标准!$B$229:$B$250)</f>
        <v>0</v>
      </c>
      <c r="I71" s="30"/>
      <c r="J71" s="16">
        <f>LOOKUP(I71,标准!$I$130:$I$151,标准!$B$130:$B$151)</f>
        <v>64</v>
      </c>
      <c r="K71" s="30"/>
      <c r="L71" s="16">
        <f>CHOOSE(MATCH(K71,{30,11.2,11,10.8,10.6,10.4,10.2,10,9.8,9.6,9.4,9.2,9,8.8,8.6,8.4,8.2,8.1,8,7.9,7.8,4},-1),0,10,20,30,40,50,60,62,64,66,68,70,72,74,76,78,80,85,90,95,100,100)</f>
        <v>100</v>
      </c>
      <c r="M71" s="17"/>
      <c r="N71" s="61" t="e">
        <f>LOOKUP(M71,标准!$I$28:$I$49,标准!$B$28:$B$49)</f>
        <v>#N/A</v>
      </c>
      <c r="O71" s="37"/>
      <c r="P71" s="16">
        <f>LOOKUP(O71,标准!$J$256:$J$280,标准!$I$256:$I$280)</f>
        <v>0</v>
      </c>
      <c r="Q71" s="43"/>
      <c r="R71" s="16">
        <f>CHOOSE(MATCH(Q71,{20,7,6.4,6.2,6,5.4,5.2,5.15,5.1,5.05,5,4.55,4.5,4.45,4.4,4.35,4.3,4.22,4.15,4.05,3.55,3.51,3.47,3.43,3.39,3.35,3.32,3.29,3.26,3.23,3.2,1},-1),0,10,20,30,40,50,60,62,64,66,68,70,72,74,76,78,80,85,90,95,100,101,102,103,104,105,106,107,108,109,110,110)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71" s="15" t="e">
        <f t="shared" si="2"/>
        <v>#DIV/0!</v>
      </c>
      <c r="T71" s="16" t="e">
        <f>LOOKUP(S71,标准!$H$328:$H$332,标准!$G$328:$G$332)</f>
        <v>#DIV/0!</v>
      </c>
    </row>
    <row r="72" spans="1:20" ht="14.25">
      <c r="A72" s="46"/>
      <c r="B72" s="1" t="s">
        <v>70</v>
      </c>
      <c r="C72" s="32"/>
      <c r="D72" s="33"/>
      <c r="E72" s="34" t="e">
        <f t="shared" ref="E72:E135" si="3">D72/(C72*C72)</f>
        <v>#DIV/0!</v>
      </c>
      <c r="F72" s="18" t="e">
        <f>LOOKUP(E72,标准!$I$4:$I$11,标准!$B$4:$B$11)</f>
        <v>#DIV/0!</v>
      </c>
      <c r="G72" s="17"/>
      <c r="H72" s="16">
        <f>LOOKUP(G72,标准!$C$229:$C$250,标准!$B$229:$B$250)</f>
        <v>0</v>
      </c>
      <c r="I72" s="30"/>
      <c r="J72" s="16">
        <f>LOOKUP(I72,标准!$I$130:$I$151,标准!$B$130:$B$151)</f>
        <v>64</v>
      </c>
      <c r="K72" s="30"/>
      <c r="L72" s="16">
        <f>CHOOSE(MATCH(K72,{30,11.2,11,10.8,10.6,10.4,10.2,10,9.8,9.6,9.4,9.2,9,8.8,8.6,8.4,8.2,8.1,8,7.9,7.8,4},-1),0,10,20,30,40,50,60,62,64,66,68,70,72,74,76,78,80,85,90,95,100,100)</f>
        <v>100</v>
      </c>
      <c r="M72" s="17"/>
      <c r="N72" s="61" t="e">
        <f>LOOKUP(M72,标准!$I$28:$I$49,标准!$B$28:$B$49)</f>
        <v>#N/A</v>
      </c>
      <c r="O72" s="37"/>
      <c r="P72" s="16">
        <f>LOOKUP(O72,标准!$J$256:$J$280,标准!$I$256:$I$280)</f>
        <v>0</v>
      </c>
      <c r="Q72" s="43"/>
      <c r="R72" s="16">
        <f>CHOOSE(MATCH(Q72,{20,7,6.4,6.2,6,5.4,5.2,5.15,5.1,5.05,5,4.55,4.5,4.45,4.4,4.35,4.3,4.22,4.15,4.05,3.55,3.51,3.47,3.43,3.39,3.35,3.32,3.29,3.26,3.23,3.2,1},-1),0,10,20,30,40,50,60,62,64,66,68,70,72,74,76,78,80,85,90,95,100,101,102,103,104,105,106,107,108,109,110,110)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72" s="15" t="e">
        <f t="shared" si="2"/>
        <v>#DIV/0!</v>
      </c>
      <c r="T72" s="16" t="e">
        <f>LOOKUP(S72,标准!$H$328:$H$332,标准!$G$328:$G$332)</f>
        <v>#DIV/0!</v>
      </c>
    </row>
    <row r="73" spans="1:20" ht="14.25">
      <c r="A73" s="46"/>
      <c r="B73" s="1" t="s">
        <v>70</v>
      </c>
      <c r="C73" s="32"/>
      <c r="D73" s="33"/>
      <c r="E73" s="34" t="e">
        <f t="shared" si="3"/>
        <v>#DIV/0!</v>
      </c>
      <c r="F73" s="18" t="e">
        <f>LOOKUP(E73,标准!$I$4:$I$11,标准!$B$4:$B$11)</f>
        <v>#DIV/0!</v>
      </c>
      <c r="G73" s="17"/>
      <c r="H73" s="16">
        <f>LOOKUP(G73,标准!$C$229:$C$250,标准!$B$229:$B$250)</f>
        <v>0</v>
      </c>
      <c r="I73" s="30"/>
      <c r="J73" s="16">
        <f>LOOKUP(I73,标准!$I$130:$I$151,标准!$B$130:$B$151)</f>
        <v>64</v>
      </c>
      <c r="K73" s="30"/>
      <c r="L73" s="16">
        <f>CHOOSE(MATCH(K73,{30,11.2,11,10.8,10.6,10.4,10.2,10,9.8,9.6,9.4,9.2,9,8.8,8.6,8.4,8.2,8.1,8,7.9,7.8,4},-1),0,10,20,30,40,50,60,62,64,66,68,70,72,74,76,78,80,85,90,95,100,100)</f>
        <v>100</v>
      </c>
      <c r="M73" s="17"/>
      <c r="N73" s="61" t="e">
        <f>LOOKUP(M73,标准!$I$28:$I$49,标准!$B$28:$B$49)</f>
        <v>#N/A</v>
      </c>
      <c r="O73" s="37"/>
      <c r="P73" s="16">
        <f>LOOKUP(O73,标准!$J$256:$J$280,标准!$I$256:$I$280)</f>
        <v>0</v>
      </c>
      <c r="Q73" s="43"/>
      <c r="R73" s="16">
        <f>CHOOSE(MATCH(Q73,{20,7,6.4,6.2,6,5.4,5.2,5.15,5.1,5.05,5,4.55,4.5,4.45,4.4,4.35,4.3,4.22,4.15,4.05,3.55,3.51,3.47,3.43,3.39,3.35,3.32,3.29,3.26,3.23,3.2,1},-1),0,10,20,30,40,50,60,62,64,66,68,70,72,74,76,78,80,85,90,95,100,101,102,103,104,105,106,107,108,109,110,110)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73" s="15" t="e">
        <f t="shared" si="2"/>
        <v>#DIV/0!</v>
      </c>
      <c r="T73" s="16" t="e">
        <f>LOOKUP(S73,标准!$H$328:$H$332,标准!$G$328:$G$332)</f>
        <v>#DIV/0!</v>
      </c>
    </row>
    <row r="74" spans="1:20" ht="14.25">
      <c r="A74" s="46"/>
      <c r="B74" s="1" t="s">
        <v>70</v>
      </c>
      <c r="C74" s="32"/>
      <c r="D74" s="33"/>
      <c r="E74" s="34" t="e">
        <f t="shared" si="3"/>
        <v>#DIV/0!</v>
      </c>
      <c r="F74" s="18" t="e">
        <f>LOOKUP(E74,标准!$I$4:$I$11,标准!$B$4:$B$11)</f>
        <v>#DIV/0!</v>
      </c>
      <c r="G74" s="17"/>
      <c r="H74" s="16">
        <f>LOOKUP(G74,标准!$C$229:$C$250,标准!$B$229:$B$250)</f>
        <v>0</v>
      </c>
      <c r="I74" s="30"/>
      <c r="J74" s="16">
        <f>LOOKUP(I74,标准!$I$130:$I$151,标准!$B$130:$B$151)</f>
        <v>64</v>
      </c>
      <c r="K74" s="30"/>
      <c r="L74" s="16">
        <f>CHOOSE(MATCH(K74,{30,11.2,11,10.8,10.6,10.4,10.2,10,9.8,9.6,9.4,9.2,9,8.8,8.6,8.4,8.2,8.1,8,7.9,7.8,4},-1),0,10,20,30,40,50,60,62,64,66,68,70,72,74,76,78,80,85,90,95,100,100)</f>
        <v>100</v>
      </c>
      <c r="M74" s="17"/>
      <c r="N74" s="61" t="e">
        <f>LOOKUP(M74,标准!$I$28:$I$49,标准!$B$28:$B$49)</f>
        <v>#N/A</v>
      </c>
      <c r="O74" s="37"/>
      <c r="P74" s="16">
        <f>LOOKUP(O74,标准!$J$256:$J$280,标准!$I$256:$I$280)</f>
        <v>0</v>
      </c>
      <c r="Q74" s="43"/>
      <c r="R74" s="16">
        <f>CHOOSE(MATCH(Q74,{20,7,6.4,6.2,6,5.4,5.2,5.15,5.1,5.05,5,4.55,4.5,4.45,4.4,4.35,4.3,4.22,4.15,4.05,3.55,3.51,3.47,3.43,3.39,3.35,3.32,3.29,3.26,3.23,3.2,1},-1),0,10,20,30,40,50,60,62,64,66,68,70,72,74,76,78,80,85,90,95,100,101,102,103,104,105,106,107,108,109,110,110)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74" s="15" t="e">
        <f t="shared" si="2"/>
        <v>#DIV/0!</v>
      </c>
      <c r="T74" s="16" t="e">
        <f>LOOKUP(S74,标准!$H$328:$H$332,标准!$G$328:$G$332)</f>
        <v>#DIV/0!</v>
      </c>
    </row>
    <row r="75" spans="1:20" ht="14.25">
      <c r="A75" s="46"/>
      <c r="B75" s="1" t="s">
        <v>70</v>
      </c>
      <c r="C75" s="32"/>
      <c r="D75" s="33"/>
      <c r="E75" s="34" t="e">
        <f t="shared" si="3"/>
        <v>#DIV/0!</v>
      </c>
      <c r="F75" s="18" t="e">
        <f>LOOKUP(E75,标准!$I$4:$I$11,标准!$B$4:$B$11)</f>
        <v>#DIV/0!</v>
      </c>
      <c r="G75" s="17"/>
      <c r="H75" s="16">
        <f>LOOKUP(G75,标准!$C$229:$C$250,标准!$B$229:$B$250)</f>
        <v>0</v>
      </c>
      <c r="I75" s="30"/>
      <c r="J75" s="16">
        <f>LOOKUP(I75,标准!$I$130:$I$151,标准!$B$130:$B$151)</f>
        <v>64</v>
      </c>
      <c r="K75" s="30"/>
      <c r="L75" s="16">
        <f>CHOOSE(MATCH(K75,{30,11.2,11,10.8,10.6,10.4,10.2,10,9.8,9.6,9.4,9.2,9,8.8,8.6,8.4,8.2,8.1,8,7.9,7.8,4},-1),0,10,20,30,40,50,60,62,64,66,68,70,72,74,76,78,80,85,90,95,100,100)</f>
        <v>100</v>
      </c>
      <c r="M75" s="17"/>
      <c r="N75" s="61" t="e">
        <f>LOOKUP(M75,标准!$I$28:$I$49,标准!$B$28:$B$49)</f>
        <v>#N/A</v>
      </c>
      <c r="O75" s="37"/>
      <c r="P75" s="16">
        <f>LOOKUP(O75,标准!$J$256:$J$280,标准!$I$256:$I$280)</f>
        <v>0</v>
      </c>
      <c r="Q75" s="43"/>
      <c r="R75" s="16">
        <f>CHOOSE(MATCH(Q75,{20,7,6.4,6.2,6,5.4,5.2,5.15,5.1,5.05,5,4.55,4.5,4.45,4.4,4.35,4.3,4.22,4.15,4.05,3.55,3.51,3.47,3.43,3.39,3.35,3.32,3.29,3.26,3.23,3.2,1},-1),0,10,20,30,40,50,60,62,64,66,68,70,72,74,76,78,80,85,90,95,100,101,102,103,104,105,106,107,108,109,110,110)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75" s="15" t="e">
        <f t="shared" si="2"/>
        <v>#DIV/0!</v>
      </c>
      <c r="T75" s="16" t="e">
        <f>LOOKUP(S75,标准!$H$328:$H$332,标准!$G$328:$G$332)</f>
        <v>#DIV/0!</v>
      </c>
    </row>
    <row r="76" spans="1:20" ht="14.25">
      <c r="A76" s="46"/>
      <c r="B76" s="1" t="s">
        <v>70</v>
      </c>
      <c r="C76" s="32"/>
      <c r="D76" s="33"/>
      <c r="E76" s="34" t="e">
        <f t="shared" si="3"/>
        <v>#DIV/0!</v>
      </c>
      <c r="F76" s="18" t="e">
        <f>LOOKUP(E76,标准!$I$4:$I$11,标准!$B$4:$B$11)</f>
        <v>#DIV/0!</v>
      </c>
      <c r="G76" s="17"/>
      <c r="H76" s="16">
        <f>LOOKUP(G76,标准!$C$229:$C$250,标准!$B$229:$B$250)</f>
        <v>0</v>
      </c>
      <c r="I76" s="30"/>
      <c r="J76" s="16">
        <f>LOOKUP(I76,标准!$I$130:$I$151,标准!$B$130:$B$151)</f>
        <v>64</v>
      </c>
      <c r="K76" s="30"/>
      <c r="L76" s="16">
        <f>CHOOSE(MATCH(K76,{30,11.2,11,10.8,10.6,10.4,10.2,10,9.8,9.6,9.4,9.2,9,8.8,8.6,8.4,8.2,8.1,8,7.9,7.8,4},-1),0,10,20,30,40,50,60,62,64,66,68,70,72,74,76,78,80,85,90,95,100,100)</f>
        <v>100</v>
      </c>
      <c r="M76" s="17"/>
      <c r="N76" s="61" t="e">
        <f>LOOKUP(M76,标准!$I$28:$I$49,标准!$B$28:$B$49)</f>
        <v>#N/A</v>
      </c>
      <c r="O76" s="37"/>
      <c r="P76" s="16">
        <f>LOOKUP(O76,标准!$J$256:$J$280,标准!$I$256:$I$280)</f>
        <v>0</v>
      </c>
      <c r="Q76" s="43"/>
      <c r="R76" s="16">
        <f>CHOOSE(MATCH(Q76,{20,7,6.4,6.2,6,5.4,5.2,5.15,5.1,5.05,5,4.55,4.5,4.45,4.4,4.35,4.3,4.22,4.15,4.05,3.55,3.51,3.47,3.43,3.39,3.35,3.32,3.29,3.26,3.23,3.2,1},-1),0,10,20,30,40,50,60,62,64,66,68,70,72,74,76,78,80,85,90,95,100,101,102,103,104,105,106,107,108,109,110,110)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76" s="15" t="e">
        <f t="shared" si="2"/>
        <v>#DIV/0!</v>
      </c>
      <c r="T76" s="16" t="e">
        <f>LOOKUP(S76,标准!$H$328:$H$332,标准!$G$328:$G$332)</f>
        <v>#DIV/0!</v>
      </c>
    </row>
    <row r="77" spans="1:20" ht="14.25">
      <c r="A77" s="46"/>
      <c r="B77" s="1" t="s">
        <v>70</v>
      </c>
      <c r="C77" s="32"/>
      <c r="D77" s="33"/>
      <c r="E77" s="34" t="e">
        <f t="shared" si="3"/>
        <v>#DIV/0!</v>
      </c>
      <c r="F77" s="18" t="e">
        <f>LOOKUP(E77,标准!$I$4:$I$11,标准!$B$4:$B$11)</f>
        <v>#DIV/0!</v>
      </c>
      <c r="G77" s="17"/>
      <c r="H77" s="16">
        <f>LOOKUP(G77,标准!$C$229:$C$250,标准!$B$229:$B$250)</f>
        <v>0</v>
      </c>
      <c r="I77" s="30"/>
      <c r="J77" s="16">
        <f>LOOKUP(I77,标准!$I$130:$I$151,标准!$B$130:$B$151)</f>
        <v>64</v>
      </c>
      <c r="K77" s="30"/>
      <c r="L77" s="16">
        <f>CHOOSE(MATCH(K77,{30,11.2,11,10.8,10.6,10.4,10.2,10,9.8,9.6,9.4,9.2,9,8.8,8.6,8.4,8.2,8.1,8,7.9,7.8,4},-1),0,10,20,30,40,50,60,62,64,66,68,70,72,74,76,78,80,85,90,95,100,100)</f>
        <v>100</v>
      </c>
      <c r="M77" s="17"/>
      <c r="N77" s="61" t="e">
        <f>LOOKUP(M77,标准!$I$28:$I$49,标准!$B$28:$B$49)</f>
        <v>#N/A</v>
      </c>
      <c r="O77" s="37"/>
      <c r="P77" s="16">
        <f>LOOKUP(O77,标准!$J$256:$J$280,标准!$I$256:$I$280)</f>
        <v>0</v>
      </c>
      <c r="Q77" s="43"/>
      <c r="R77" s="16">
        <f>CHOOSE(MATCH(Q77,{20,7,6.4,6.2,6,5.4,5.2,5.15,5.1,5.05,5,4.55,4.5,4.45,4.4,4.35,4.3,4.22,4.15,4.05,3.55,3.51,3.47,3.43,3.39,3.35,3.32,3.29,3.26,3.23,3.2,1},-1),0,10,20,30,40,50,60,62,64,66,68,70,72,74,76,78,80,85,90,95,100,101,102,103,104,105,106,107,108,109,110,110)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77" s="15" t="e">
        <f t="shared" si="2"/>
        <v>#DIV/0!</v>
      </c>
      <c r="T77" s="16" t="e">
        <f>LOOKUP(S77,标准!$H$328:$H$332,标准!$G$328:$G$332)</f>
        <v>#DIV/0!</v>
      </c>
    </row>
    <row r="78" spans="1:20" ht="14.25">
      <c r="A78" s="46"/>
      <c r="B78" s="1" t="s">
        <v>70</v>
      </c>
      <c r="C78" s="32"/>
      <c r="D78" s="33"/>
      <c r="E78" s="34" t="e">
        <f t="shared" si="3"/>
        <v>#DIV/0!</v>
      </c>
      <c r="F78" s="18" t="e">
        <f>LOOKUP(E78,标准!$I$4:$I$11,标准!$B$4:$B$11)</f>
        <v>#DIV/0!</v>
      </c>
      <c r="G78" s="17"/>
      <c r="H78" s="16">
        <f>LOOKUP(G78,标准!$C$229:$C$250,标准!$B$229:$B$250)</f>
        <v>0</v>
      </c>
      <c r="I78" s="30"/>
      <c r="J78" s="16">
        <f>LOOKUP(I78,标准!$I$130:$I$151,标准!$B$130:$B$151)</f>
        <v>64</v>
      </c>
      <c r="K78" s="30"/>
      <c r="L78" s="16">
        <f>CHOOSE(MATCH(K78,{30,11.2,11,10.8,10.6,10.4,10.2,10,9.8,9.6,9.4,9.2,9,8.8,8.6,8.4,8.2,8.1,8,7.9,7.8,4},-1),0,10,20,30,40,50,60,62,64,66,68,70,72,74,76,78,80,85,90,95,100,100)</f>
        <v>100</v>
      </c>
      <c r="M78" s="17"/>
      <c r="N78" s="61" t="e">
        <f>LOOKUP(M78,标准!$I$28:$I$49,标准!$B$28:$B$49)</f>
        <v>#N/A</v>
      </c>
      <c r="O78" s="37"/>
      <c r="P78" s="16">
        <f>LOOKUP(O78,标准!$J$256:$J$280,标准!$I$256:$I$280)</f>
        <v>0</v>
      </c>
      <c r="Q78" s="43"/>
      <c r="R78" s="16">
        <f>CHOOSE(MATCH(Q78,{20,7,6.4,6.2,6,5.4,5.2,5.15,5.1,5.05,5,4.55,4.5,4.45,4.4,4.35,4.3,4.22,4.15,4.05,3.55,3.51,3.47,3.43,3.39,3.35,3.32,3.29,3.26,3.23,3.2,1},-1),0,10,20,30,40,50,60,62,64,66,68,70,72,74,76,78,80,85,90,95,100,101,102,103,104,105,106,107,108,109,110,110)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78" s="15" t="e">
        <f t="shared" si="2"/>
        <v>#DIV/0!</v>
      </c>
      <c r="T78" s="16" t="e">
        <f>LOOKUP(S78,标准!$H$328:$H$332,标准!$G$328:$G$332)</f>
        <v>#DIV/0!</v>
      </c>
    </row>
    <row r="79" spans="1:20" ht="14.25">
      <c r="A79" s="46"/>
      <c r="B79" s="1" t="s">
        <v>70</v>
      </c>
      <c r="C79" s="32"/>
      <c r="D79" s="33"/>
      <c r="E79" s="34" t="e">
        <f t="shared" si="3"/>
        <v>#DIV/0!</v>
      </c>
      <c r="F79" s="18" t="e">
        <f>LOOKUP(E79,标准!$I$4:$I$11,标准!$B$4:$B$11)</f>
        <v>#DIV/0!</v>
      </c>
      <c r="G79" s="17"/>
      <c r="H79" s="16">
        <f>LOOKUP(G79,标准!$C$229:$C$250,标准!$B$229:$B$250)</f>
        <v>0</v>
      </c>
      <c r="I79" s="30"/>
      <c r="J79" s="16">
        <f>LOOKUP(I79,标准!$I$130:$I$151,标准!$B$130:$B$151)</f>
        <v>64</v>
      </c>
      <c r="K79" s="30"/>
      <c r="L79" s="16">
        <f>CHOOSE(MATCH(K79,{30,11.2,11,10.8,10.6,10.4,10.2,10,9.8,9.6,9.4,9.2,9,8.8,8.6,8.4,8.2,8.1,8,7.9,7.8,4},-1),0,10,20,30,40,50,60,62,64,66,68,70,72,74,76,78,80,85,90,95,100,100)</f>
        <v>100</v>
      </c>
      <c r="M79" s="17"/>
      <c r="N79" s="61" t="e">
        <f>LOOKUP(M79,标准!$I$28:$I$49,标准!$B$28:$B$49)</f>
        <v>#N/A</v>
      </c>
      <c r="O79" s="37"/>
      <c r="P79" s="16">
        <f>LOOKUP(O79,标准!$J$256:$J$280,标准!$I$256:$I$280)</f>
        <v>0</v>
      </c>
      <c r="Q79" s="43"/>
      <c r="R79" s="16">
        <f>CHOOSE(MATCH(Q79,{20,7,6.4,6.2,6,5.4,5.2,5.15,5.1,5.05,5,4.55,4.5,4.45,4.4,4.35,4.3,4.22,4.15,4.05,3.55,3.51,3.47,3.43,3.39,3.35,3.32,3.29,3.26,3.23,3.2,1},-1),0,10,20,30,40,50,60,62,64,66,68,70,72,74,76,78,80,85,90,95,100,101,102,103,104,105,106,107,108,109,110,110)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79" s="15" t="e">
        <f t="shared" si="2"/>
        <v>#DIV/0!</v>
      </c>
      <c r="T79" s="16" t="e">
        <f>LOOKUP(S79,标准!$H$328:$H$332,标准!$G$328:$G$332)</f>
        <v>#DIV/0!</v>
      </c>
    </row>
    <row r="80" spans="1:20" ht="14.25">
      <c r="A80" s="46"/>
      <c r="B80" s="1" t="s">
        <v>70</v>
      </c>
      <c r="C80" s="32"/>
      <c r="D80" s="33"/>
      <c r="E80" s="34" t="e">
        <f t="shared" si="3"/>
        <v>#DIV/0!</v>
      </c>
      <c r="F80" s="18" t="e">
        <f>LOOKUP(E80,标准!$I$4:$I$11,标准!$B$4:$B$11)</f>
        <v>#DIV/0!</v>
      </c>
      <c r="G80" s="17"/>
      <c r="H80" s="16">
        <f>LOOKUP(G80,标准!$C$229:$C$250,标准!$B$229:$B$250)</f>
        <v>0</v>
      </c>
      <c r="I80" s="30"/>
      <c r="J80" s="16">
        <f>LOOKUP(I80,标准!$I$130:$I$151,标准!$B$130:$B$151)</f>
        <v>64</v>
      </c>
      <c r="K80" s="30"/>
      <c r="L80" s="16">
        <f>CHOOSE(MATCH(K80,{30,11.2,11,10.8,10.6,10.4,10.2,10,9.8,9.6,9.4,9.2,9,8.8,8.6,8.4,8.2,8.1,8,7.9,7.8,4},-1),0,10,20,30,40,50,60,62,64,66,68,70,72,74,76,78,80,85,90,95,100,100)</f>
        <v>100</v>
      </c>
      <c r="M80" s="17"/>
      <c r="N80" s="61" t="e">
        <f>LOOKUP(M80,标准!$I$28:$I$49,标准!$B$28:$B$49)</f>
        <v>#N/A</v>
      </c>
      <c r="O80" s="37"/>
      <c r="P80" s="16">
        <f>LOOKUP(O80,标准!$J$256:$J$280,标准!$I$256:$I$280)</f>
        <v>0</v>
      </c>
      <c r="Q80" s="43"/>
      <c r="R80" s="16">
        <f>CHOOSE(MATCH(Q80,{20,7,6.4,6.2,6,5.4,5.2,5.15,5.1,5.05,5,4.55,4.5,4.45,4.4,4.35,4.3,4.22,4.15,4.05,3.55,3.51,3.47,3.43,3.39,3.35,3.32,3.29,3.26,3.23,3.2,1},-1),0,10,20,30,40,50,60,62,64,66,68,70,72,74,76,78,80,85,90,95,100,101,102,103,104,105,106,107,108,109,110,110)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80" s="15" t="e">
        <f t="shared" si="2"/>
        <v>#DIV/0!</v>
      </c>
      <c r="T80" s="16" t="e">
        <f>LOOKUP(S80,标准!$H$328:$H$332,标准!$G$328:$G$332)</f>
        <v>#DIV/0!</v>
      </c>
    </row>
    <row r="81" spans="1:20" ht="14.25">
      <c r="A81" s="46"/>
      <c r="B81" s="1" t="s">
        <v>70</v>
      </c>
      <c r="C81" s="32"/>
      <c r="D81" s="33"/>
      <c r="E81" s="34" t="e">
        <f t="shared" si="3"/>
        <v>#DIV/0!</v>
      </c>
      <c r="F81" s="18" t="e">
        <f>LOOKUP(E81,标准!$I$4:$I$11,标准!$B$4:$B$11)</f>
        <v>#DIV/0!</v>
      </c>
      <c r="G81" s="17"/>
      <c r="H81" s="16">
        <f>LOOKUP(G81,标准!$C$229:$C$250,标准!$B$229:$B$250)</f>
        <v>0</v>
      </c>
      <c r="I81" s="30"/>
      <c r="J81" s="16">
        <f>LOOKUP(I81,标准!$I$130:$I$151,标准!$B$130:$B$151)</f>
        <v>64</v>
      </c>
      <c r="K81" s="30"/>
      <c r="L81" s="16">
        <f>CHOOSE(MATCH(K81,{30,11.2,11,10.8,10.6,10.4,10.2,10,9.8,9.6,9.4,9.2,9,8.8,8.6,8.4,8.2,8.1,8,7.9,7.8,4},-1),0,10,20,30,40,50,60,62,64,66,68,70,72,74,76,78,80,85,90,95,100,100)</f>
        <v>100</v>
      </c>
      <c r="M81" s="17"/>
      <c r="N81" s="61" t="e">
        <f>LOOKUP(M81,标准!$I$28:$I$49,标准!$B$28:$B$49)</f>
        <v>#N/A</v>
      </c>
      <c r="O81" s="37"/>
      <c r="P81" s="16">
        <f>LOOKUP(O81,标准!$J$256:$J$280,标准!$I$256:$I$280)</f>
        <v>0</v>
      </c>
      <c r="Q81" s="43"/>
      <c r="R81" s="16">
        <f>CHOOSE(MATCH(Q81,{20,7,6.4,6.2,6,5.4,5.2,5.15,5.1,5.05,5,4.55,4.5,4.45,4.4,4.35,4.3,4.22,4.15,4.05,3.55,3.51,3.47,3.43,3.39,3.35,3.32,3.29,3.26,3.23,3.2,1},-1),0,10,20,30,40,50,60,62,64,66,68,70,72,74,76,78,80,85,90,95,100,101,102,103,104,105,106,107,108,109,110,110)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81" s="15" t="e">
        <f t="shared" si="2"/>
        <v>#DIV/0!</v>
      </c>
      <c r="T81" s="16" t="e">
        <f>LOOKUP(S81,标准!$H$328:$H$332,标准!$G$328:$G$332)</f>
        <v>#DIV/0!</v>
      </c>
    </row>
    <row r="82" spans="1:20" ht="14.25">
      <c r="A82" s="46"/>
      <c r="B82" s="1" t="s">
        <v>70</v>
      </c>
      <c r="C82" s="32"/>
      <c r="D82" s="33"/>
      <c r="E82" s="34" t="e">
        <f t="shared" si="3"/>
        <v>#DIV/0!</v>
      </c>
      <c r="F82" s="18" t="e">
        <f>LOOKUP(E82,标准!$I$4:$I$11,标准!$B$4:$B$11)</f>
        <v>#DIV/0!</v>
      </c>
      <c r="G82" s="17"/>
      <c r="H82" s="16">
        <f>LOOKUP(G82,标准!$C$229:$C$250,标准!$B$229:$B$250)</f>
        <v>0</v>
      </c>
      <c r="I82" s="30"/>
      <c r="J82" s="16">
        <f>LOOKUP(I82,标准!$I$130:$I$151,标准!$B$130:$B$151)</f>
        <v>64</v>
      </c>
      <c r="K82" s="30"/>
      <c r="L82" s="16">
        <f>CHOOSE(MATCH(K82,{30,11.2,11,10.8,10.6,10.4,10.2,10,9.8,9.6,9.4,9.2,9,8.8,8.6,8.4,8.2,8.1,8,7.9,7.8,4},-1),0,10,20,30,40,50,60,62,64,66,68,70,72,74,76,78,80,85,90,95,100,100)</f>
        <v>100</v>
      </c>
      <c r="M82" s="17"/>
      <c r="N82" s="61" t="e">
        <f>LOOKUP(M82,标准!$I$28:$I$49,标准!$B$28:$B$49)</f>
        <v>#N/A</v>
      </c>
      <c r="O82" s="37"/>
      <c r="P82" s="16">
        <f>LOOKUP(O82,标准!$J$256:$J$280,标准!$I$256:$I$280)</f>
        <v>0</v>
      </c>
      <c r="Q82" s="43"/>
      <c r="R82" s="16">
        <f>CHOOSE(MATCH(Q82,{20,7,6.4,6.2,6,5.4,5.2,5.15,5.1,5.05,5,4.55,4.5,4.45,4.4,4.35,4.3,4.22,4.15,4.05,3.55,3.51,3.47,3.43,3.39,3.35,3.32,3.29,3.26,3.23,3.2,1},-1),0,10,20,30,40,50,60,62,64,66,68,70,72,74,76,78,80,85,90,95,100,101,102,103,104,105,106,107,108,109,110,110)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82" s="15" t="e">
        <f t="shared" si="2"/>
        <v>#DIV/0!</v>
      </c>
      <c r="T82" s="16" t="e">
        <f>LOOKUP(S82,标准!$H$328:$H$332,标准!$G$328:$G$332)</f>
        <v>#DIV/0!</v>
      </c>
    </row>
    <row r="83" spans="1:20" ht="14.25">
      <c r="A83" s="46"/>
      <c r="B83" s="1" t="s">
        <v>70</v>
      </c>
      <c r="C83" s="32"/>
      <c r="D83" s="33"/>
      <c r="E83" s="34" t="e">
        <f t="shared" si="3"/>
        <v>#DIV/0!</v>
      </c>
      <c r="F83" s="18" t="e">
        <f>LOOKUP(E83,标准!$I$4:$I$11,标准!$B$4:$B$11)</f>
        <v>#DIV/0!</v>
      </c>
      <c r="G83" s="17"/>
      <c r="H83" s="16">
        <f>LOOKUP(G83,标准!$C$229:$C$250,标准!$B$229:$B$250)</f>
        <v>0</v>
      </c>
      <c r="I83" s="30"/>
      <c r="J83" s="16">
        <f>LOOKUP(I83,标准!$I$130:$I$151,标准!$B$130:$B$151)</f>
        <v>64</v>
      </c>
      <c r="K83" s="30"/>
      <c r="L83" s="16">
        <f>CHOOSE(MATCH(K83,{30,11.2,11,10.8,10.6,10.4,10.2,10,9.8,9.6,9.4,9.2,9,8.8,8.6,8.4,8.2,8.1,8,7.9,7.8,4},-1),0,10,20,30,40,50,60,62,64,66,68,70,72,74,76,78,80,85,90,95,100,100)</f>
        <v>100</v>
      </c>
      <c r="M83" s="17"/>
      <c r="N83" s="61" t="e">
        <f>LOOKUP(M83,标准!$I$28:$I$49,标准!$B$28:$B$49)</f>
        <v>#N/A</v>
      </c>
      <c r="O83" s="37"/>
      <c r="P83" s="16">
        <f>LOOKUP(O83,标准!$J$256:$J$280,标准!$I$256:$I$280)</f>
        <v>0</v>
      </c>
      <c r="Q83" s="43"/>
      <c r="R83" s="16">
        <f>CHOOSE(MATCH(Q83,{20,7,6.4,6.2,6,5.4,5.2,5.15,5.1,5.05,5,4.55,4.5,4.45,4.4,4.35,4.3,4.22,4.15,4.05,3.55,3.51,3.47,3.43,3.39,3.35,3.32,3.29,3.26,3.23,3.2,1},-1),0,10,20,30,40,50,60,62,64,66,68,70,72,74,76,78,80,85,90,95,100,101,102,103,104,105,106,107,108,109,110,110)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83" s="15" t="e">
        <f t="shared" si="2"/>
        <v>#DIV/0!</v>
      </c>
      <c r="T83" s="16" t="e">
        <f>LOOKUP(S83,标准!$H$328:$H$332,标准!$G$328:$G$332)</f>
        <v>#DIV/0!</v>
      </c>
    </row>
    <row r="84" spans="1:20" ht="14.25">
      <c r="A84" s="46"/>
      <c r="B84" s="1" t="s">
        <v>70</v>
      </c>
      <c r="C84" s="32"/>
      <c r="D84" s="33"/>
      <c r="E84" s="34" t="e">
        <f t="shared" si="3"/>
        <v>#DIV/0!</v>
      </c>
      <c r="F84" s="18" t="e">
        <f>LOOKUP(E84,标准!$I$4:$I$11,标准!$B$4:$B$11)</f>
        <v>#DIV/0!</v>
      </c>
      <c r="G84" s="17"/>
      <c r="H84" s="16">
        <f>LOOKUP(G84,标准!$C$229:$C$250,标准!$B$229:$B$250)</f>
        <v>0</v>
      </c>
      <c r="I84" s="30"/>
      <c r="J84" s="16">
        <f>LOOKUP(I84,标准!$I$130:$I$151,标准!$B$130:$B$151)</f>
        <v>64</v>
      </c>
      <c r="K84" s="30"/>
      <c r="L84" s="16">
        <f>CHOOSE(MATCH(K84,{30,11.2,11,10.8,10.6,10.4,10.2,10,9.8,9.6,9.4,9.2,9,8.8,8.6,8.4,8.2,8.1,8,7.9,7.8,4},-1),0,10,20,30,40,50,60,62,64,66,68,70,72,74,76,78,80,85,90,95,100,100)</f>
        <v>100</v>
      </c>
      <c r="M84" s="17"/>
      <c r="N84" s="61" t="e">
        <f>LOOKUP(M84,标准!$I$28:$I$49,标准!$B$28:$B$49)</f>
        <v>#N/A</v>
      </c>
      <c r="O84" s="37"/>
      <c r="P84" s="16">
        <f>LOOKUP(O84,标准!$J$256:$J$280,标准!$I$256:$I$280)</f>
        <v>0</v>
      </c>
      <c r="Q84" s="43"/>
      <c r="R84" s="16">
        <f>CHOOSE(MATCH(Q84,{20,7,6.4,6.2,6,5.4,5.2,5.15,5.1,5.05,5,4.55,4.5,4.45,4.4,4.35,4.3,4.22,4.15,4.05,3.55,3.51,3.47,3.43,3.39,3.35,3.32,3.29,3.26,3.23,3.2,1},-1),0,10,20,30,40,50,60,62,64,66,68,70,72,74,76,78,80,85,90,95,100,101,102,103,104,105,106,107,108,109,110,110)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84" s="15" t="e">
        <f t="shared" si="2"/>
        <v>#DIV/0!</v>
      </c>
      <c r="T84" s="16" t="e">
        <f>LOOKUP(S84,标准!$H$328:$H$332,标准!$G$328:$G$332)</f>
        <v>#DIV/0!</v>
      </c>
    </row>
    <row r="85" spans="1:20" ht="14.25">
      <c r="A85" s="46"/>
      <c r="B85" s="1" t="s">
        <v>70</v>
      </c>
      <c r="C85" s="32"/>
      <c r="D85" s="33"/>
      <c r="E85" s="34" t="e">
        <f t="shared" si="3"/>
        <v>#DIV/0!</v>
      </c>
      <c r="F85" s="18" t="e">
        <f>LOOKUP(E85,标准!$I$4:$I$11,标准!$B$4:$B$11)</f>
        <v>#DIV/0!</v>
      </c>
      <c r="G85" s="17"/>
      <c r="H85" s="16">
        <f>LOOKUP(G85,标准!$C$229:$C$250,标准!$B$229:$B$250)</f>
        <v>0</v>
      </c>
      <c r="I85" s="30"/>
      <c r="J85" s="16">
        <f>LOOKUP(I85,标准!$I$130:$I$151,标准!$B$130:$B$151)</f>
        <v>64</v>
      </c>
      <c r="K85" s="30"/>
      <c r="L85" s="16">
        <f>CHOOSE(MATCH(K85,{30,11.2,11,10.8,10.6,10.4,10.2,10,9.8,9.6,9.4,9.2,9,8.8,8.6,8.4,8.2,8.1,8,7.9,7.8,4},-1),0,10,20,30,40,50,60,62,64,66,68,70,72,74,76,78,80,85,90,95,100,100)</f>
        <v>100</v>
      </c>
      <c r="M85" s="17"/>
      <c r="N85" s="61" t="e">
        <f>LOOKUP(M85,标准!$I$28:$I$49,标准!$B$28:$B$49)</f>
        <v>#N/A</v>
      </c>
      <c r="O85" s="37"/>
      <c r="P85" s="16">
        <f>LOOKUP(O85,标准!$J$256:$J$280,标准!$I$256:$I$280)</f>
        <v>0</v>
      </c>
      <c r="Q85" s="43"/>
      <c r="R85" s="16">
        <f>CHOOSE(MATCH(Q85,{20,7,6.4,6.2,6,5.4,5.2,5.15,5.1,5.05,5,4.55,4.5,4.45,4.4,4.35,4.3,4.22,4.15,4.05,3.55,3.51,3.47,3.43,3.39,3.35,3.32,3.29,3.26,3.23,3.2,1},-1),0,10,20,30,40,50,60,62,64,66,68,70,72,74,76,78,80,85,90,95,100,101,102,103,104,105,106,107,108,109,110,110)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85" s="15" t="e">
        <f t="shared" si="2"/>
        <v>#DIV/0!</v>
      </c>
      <c r="T85" s="16" t="e">
        <f>LOOKUP(S85,标准!$H$328:$H$332,标准!$G$328:$G$332)</f>
        <v>#DIV/0!</v>
      </c>
    </row>
    <row r="86" spans="1:20" ht="14.25">
      <c r="A86" s="46"/>
      <c r="B86" s="1" t="s">
        <v>70</v>
      </c>
      <c r="C86" s="32"/>
      <c r="D86" s="33"/>
      <c r="E86" s="34" t="e">
        <f t="shared" si="3"/>
        <v>#DIV/0!</v>
      </c>
      <c r="F86" s="18" t="e">
        <f>LOOKUP(E86,标准!$I$4:$I$11,标准!$B$4:$B$11)</f>
        <v>#DIV/0!</v>
      </c>
      <c r="G86" s="17"/>
      <c r="H86" s="16">
        <f>LOOKUP(G86,标准!$C$229:$C$250,标准!$B$229:$B$250)</f>
        <v>0</v>
      </c>
      <c r="I86" s="30"/>
      <c r="J86" s="16">
        <f>LOOKUP(I86,标准!$I$130:$I$151,标准!$B$130:$B$151)</f>
        <v>64</v>
      </c>
      <c r="K86" s="30"/>
      <c r="L86" s="16">
        <f>CHOOSE(MATCH(K86,{30,11.2,11,10.8,10.6,10.4,10.2,10,9.8,9.6,9.4,9.2,9,8.8,8.6,8.4,8.2,8.1,8,7.9,7.8,4},-1),0,10,20,30,40,50,60,62,64,66,68,70,72,74,76,78,80,85,90,95,100,100)</f>
        <v>100</v>
      </c>
      <c r="M86" s="17"/>
      <c r="N86" s="61" t="e">
        <f>LOOKUP(M86,标准!$I$28:$I$49,标准!$B$28:$B$49)</f>
        <v>#N/A</v>
      </c>
      <c r="O86" s="37"/>
      <c r="P86" s="16">
        <f>LOOKUP(O86,标准!$J$256:$J$280,标准!$I$256:$I$280)</f>
        <v>0</v>
      </c>
      <c r="Q86" s="43"/>
      <c r="R86" s="16">
        <f>CHOOSE(MATCH(Q86,{20,7,6.4,6.2,6,5.4,5.2,5.15,5.1,5.05,5,4.55,4.5,4.45,4.4,4.35,4.3,4.22,4.15,4.05,3.55,3.51,3.47,3.43,3.39,3.35,3.32,3.29,3.26,3.23,3.2,1},-1),0,10,20,30,40,50,60,62,64,66,68,70,72,74,76,78,80,85,90,95,100,101,102,103,104,105,106,107,108,109,110,110)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86" s="15" t="e">
        <f t="shared" si="2"/>
        <v>#DIV/0!</v>
      </c>
      <c r="T86" s="16" t="e">
        <f>LOOKUP(S86,标准!$H$328:$H$332,标准!$G$328:$G$332)</f>
        <v>#DIV/0!</v>
      </c>
    </row>
    <row r="87" spans="1:20" ht="14.25">
      <c r="A87" s="46"/>
      <c r="B87" s="1" t="s">
        <v>70</v>
      </c>
      <c r="C87" s="32"/>
      <c r="D87" s="33"/>
      <c r="E87" s="34" t="e">
        <f t="shared" si="3"/>
        <v>#DIV/0!</v>
      </c>
      <c r="F87" s="18" t="e">
        <f>LOOKUP(E87,标准!$I$4:$I$11,标准!$B$4:$B$11)</f>
        <v>#DIV/0!</v>
      </c>
      <c r="G87" s="17"/>
      <c r="H87" s="16">
        <f>LOOKUP(G87,标准!$C$229:$C$250,标准!$B$229:$B$250)</f>
        <v>0</v>
      </c>
      <c r="I87" s="30"/>
      <c r="J87" s="16">
        <f>LOOKUP(I87,标准!$I$130:$I$151,标准!$B$130:$B$151)</f>
        <v>64</v>
      </c>
      <c r="K87" s="30"/>
      <c r="L87" s="16">
        <f>CHOOSE(MATCH(K87,{30,11.2,11,10.8,10.6,10.4,10.2,10,9.8,9.6,9.4,9.2,9,8.8,8.6,8.4,8.2,8.1,8,7.9,7.8,4},-1),0,10,20,30,40,50,60,62,64,66,68,70,72,74,76,78,80,85,90,95,100,100)</f>
        <v>100</v>
      </c>
      <c r="M87" s="17"/>
      <c r="N87" s="61" t="e">
        <f>LOOKUP(M87,标准!$I$28:$I$49,标准!$B$28:$B$49)</f>
        <v>#N/A</v>
      </c>
      <c r="O87" s="37"/>
      <c r="P87" s="16">
        <f>LOOKUP(O87,标准!$J$256:$J$280,标准!$I$256:$I$280)</f>
        <v>0</v>
      </c>
      <c r="Q87" s="43"/>
      <c r="R87" s="16">
        <f>CHOOSE(MATCH(Q87,{20,7,6.4,6.2,6,5.4,5.2,5.15,5.1,5.05,5,4.55,4.5,4.45,4.4,4.35,4.3,4.22,4.15,4.05,3.55,3.51,3.47,3.43,3.39,3.35,3.32,3.29,3.26,3.23,3.2,1},-1),0,10,20,30,40,50,60,62,64,66,68,70,72,74,76,78,80,85,90,95,100,101,102,103,104,105,106,107,108,109,110,110)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87" s="15" t="e">
        <f t="shared" si="2"/>
        <v>#DIV/0!</v>
      </c>
      <c r="T87" s="16" t="e">
        <f>LOOKUP(S87,标准!$H$328:$H$332,标准!$G$328:$G$332)</f>
        <v>#DIV/0!</v>
      </c>
    </row>
    <row r="88" spans="1:20" ht="14.25">
      <c r="A88" s="46"/>
      <c r="B88" s="1" t="s">
        <v>70</v>
      </c>
      <c r="C88" s="32"/>
      <c r="D88" s="33"/>
      <c r="E88" s="34" t="e">
        <f t="shared" si="3"/>
        <v>#DIV/0!</v>
      </c>
      <c r="F88" s="18" t="e">
        <f>LOOKUP(E88,标准!$I$4:$I$11,标准!$B$4:$B$11)</f>
        <v>#DIV/0!</v>
      </c>
      <c r="G88" s="17"/>
      <c r="H88" s="16">
        <f>LOOKUP(G88,标准!$C$229:$C$250,标准!$B$229:$B$250)</f>
        <v>0</v>
      </c>
      <c r="I88" s="30"/>
      <c r="J88" s="16">
        <f>LOOKUP(I88,标准!$I$130:$I$151,标准!$B$130:$B$151)</f>
        <v>64</v>
      </c>
      <c r="K88" s="30"/>
      <c r="L88" s="16">
        <f>CHOOSE(MATCH(K88,{30,11.2,11,10.8,10.6,10.4,10.2,10,9.8,9.6,9.4,9.2,9,8.8,8.6,8.4,8.2,8.1,8,7.9,7.8,4},-1),0,10,20,30,40,50,60,62,64,66,68,70,72,74,76,78,80,85,90,95,100,100)</f>
        <v>100</v>
      </c>
      <c r="M88" s="17"/>
      <c r="N88" s="61" t="e">
        <f>LOOKUP(M88,标准!$I$28:$I$49,标准!$B$28:$B$49)</f>
        <v>#N/A</v>
      </c>
      <c r="O88" s="37"/>
      <c r="P88" s="16">
        <f>LOOKUP(O88,标准!$J$256:$J$280,标准!$I$256:$I$280)</f>
        <v>0</v>
      </c>
      <c r="Q88" s="43"/>
      <c r="R88" s="16">
        <f>CHOOSE(MATCH(Q88,{20,7,6.4,6.2,6,5.4,5.2,5.15,5.1,5.05,5,4.55,4.5,4.45,4.4,4.35,4.3,4.22,4.15,4.05,3.55,3.51,3.47,3.43,3.39,3.35,3.32,3.29,3.26,3.23,3.2,1},-1),0,10,20,30,40,50,60,62,64,66,68,70,72,74,76,78,80,85,90,95,100,101,102,103,104,105,106,107,108,109,110,110)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88" s="15" t="e">
        <f t="shared" si="2"/>
        <v>#DIV/0!</v>
      </c>
      <c r="T88" s="16" t="e">
        <f>LOOKUP(S88,标准!$H$328:$H$332,标准!$G$328:$G$332)</f>
        <v>#DIV/0!</v>
      </c>
    </row>
    <row r="89" spans="1:20" ht="14.25">
      <c r="A89" s="46"/>
      <c r="B89" s="1" t="s">
        <v>70</v>
      </c>
      <c r="C89" s="32"/>
      <c r="D89" s="33"/>
      <c r="E89" s="34" t="e">
        <f t="shared" si="3"/>
        <v>#DIV/0!</v>
      </c>
      <c r="F89" s="18" t="e">
        <f>LOOKUP(E89,标准!$I$4:$I$11,标准!$B$4:$B$11)</f>
        <v>#DIV/0!</v>
      </c>
      <c r="G89" s="17"/>
      <c r="H89" s="16">
        <f>LOOKUP(G89,标准!$C$229:$C$250,标准!$B$229:$B$250)</f>
        <v>0</v>
      </c>
      <c r="I89" s="30"/>
      <c r="J89" s="16">
        <f>LOOKUP(I89,标准!$I$130:$I$151,标准!$B$130:$B$151)</f>
        <v>64</v>
      </c>
      <c r="K89" s="30"/>
      <c r="L89" s="16">
        <f>CHOOSE(MATCH(K89,{30,11.2,11,10.8,10.6,10.4,10.2,10,9.8,9.6,9.4,9.2,9,8.8,8.6,8.4,8.2,8.1,8,7.9,7.8,4},-1),0,10,20,30,40,50,60,62,64,66,68,70,72,74,76,78,80,85,90,95,100,100)</f>
        <v>100</v>
      </c>
      <c r="M89" s="17"/>
      <c r="N89" s="61" t="e">
        <f>LOOKUP(M89,标准!$I$28:$I$49,标准!$B$28:$B$49)</f>
        <v>#N/A</v>
      </c>
      <c r="O89" s="37"/>
      <c r="P89" s="16">
        <f>LOOKUP(O89,标准!$J$256:$J$280,标准!$I$256:$I$280)</f>
        <v>0</v>
      </c>
      <c r="Q89" s="43"/>
      <c r="R89" s="16">
        <f>CHOOSE(MATCH(Q89,{20,7,6.4,6.2,6,5.4,5.2,5.15,5.1,5.05,5,4.55,4.5,4.45,4.4,4.35,4.3,4.22,4.15,4.05,3.55,3.51,3.47,3.43,3.39,3.35,3.32,3.29,3.26,3.23,3.2,1},-1),0,10,20,30,40,50,60,62,64,66,68,70,72,74,76,78,80,85,90,95,100,101,102,103,104,105,106,107,108,109,110,110)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89" s="15" t="e">
        <f t="shared" si="2"/>
        <v>#DIV/0!</v>
      </c>
      <c r="T89" s="16" t="e">
        <f>LOOKUP(S89,标准!$H$328:$H$332,标准!$G$328:$G$332)</f>
        <v>#DIV/0!</v>
      </c>
    </row>
    <row r="90" spans="1:20" ht="14.25">
      <c r="A90" s="46"/>
      <c r="B90" s="1" t="s">
        <v>70</v>
      </c>
      <c r="C90" s="32"/>
      <c r="D90" s="33"/>
      <c r="E90" s="34" t="e">
        <f t="shared" si="3"/>
        <v>#DIV/0!</v>
      </c>
      <c r="F90" s="18" t="e">
        <f>LOOKUP(E90,标准!$I$4:$I$11,标准!$B$4:$B$11)</f>
        <v>#DIV/0!</v>
      </c>
      <c r="G90" s="17"/>
      <c r="H90" s="16">
        <f>LOOKUP(G90,标准!$C$229:$C$250,标准!$B$229:$B$250)</f>
        <v>0</v>
      </c>
      <c r="I90" s="30"/>
      <c r="J90" s="16">
        <f>LOOKUP(I90,标准!$I$130:$I$151,标准!$B$130:$B$151)</f>
        <v>64</v>
      </c>
      <c r="K90" s="30"/>
      <c r="L90" s="16">
        <f>CHOOSE(MATCH(K90,{30,11.2,11,10.8,10.6,10.4,10.2,10,9.8,9.6,9.4,9.2,9,8.8,8.6,8.4,8.2,8.1,8,7.9,7.8,4},-1),0,10,20,30,40,50,60,62,64,66,68,70,72,74,76,78,80,85,90,95,100,100)</f>
        <v>100</v>
      </c>
      <c r="M90" s="17"/>
      <c r="N90" s="61" t="e">
        <f>LOOKUP(M90,标准!$I$28:$I$49,标准!$B$28:$B$49)</f>
        <v>#N/A</v>
      </c>
      <c r="O90" s="37"/>
      <c r="P90" s="16">
        <f>LOOKUP(O90,标准!$J$256:$J$280,标准!$I$256:$I$280)</f>
        <v>0</v>
      </c>
      <c r="Q90" s="43"/>
      <c r="R90" s="16">
        <f>CHOOSE(MATCH(Q90,{20,7,6.4,6.2,6,5.4,5.2,5.15,5.1,5.05,5,4.55,4.5,4.45,4.4,4.35,4.3,4.22,4.15,4.05,3.55,3.51,3.47,3.43,3.39,3.35,3.32,3.29,3.26,3.23,3.2,1},-1),0,10,20,30,40,50,60,62,64,66,68,70,72,74,76,78,80,85,90,95,100,101,102,103,104,105,106,107,108,109,110,110)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90" s="15" t="e">
        <f t="shared" si="2"/>
        <v>#DIV/0!</v>
      </c>
      <c r="T90" s="16" t="e">
        <f>LOOKUP(S90,标准!$H$328:$H$332,标准!$G$328:$G$332)</f>
        <v>#DIV/0!</v>
      </c>
    </row>
    <row r="91" spans="1:20" ht="14.25">
      <c r="A91" s="46"/>
      <c r="B91" s="1" t="s">
        <v>70</v>
      </c>
      <c r="C91" s="32"/>
      <c r="D91" s="33"/>
      <c r="E91" s="34" t="e">
        <f t="shared" si="3"/>
        <v>#DIV/0!</v>
      </c>
      <c r="F91" s="18" t="e">
        <f>LOOKUP(E91,标准!$I$4:$I$11,标准!$B$4:$B$11)</f>
        <v>#DIV/0!</v>
      </c>
      <c r="G91" s="17"/>
      <c r="H91" s="16">
        <f>LOOKUP(G91,标准!$C$229:$C$250,标准!$B$229:$B$250)</f>
        <v>0</v>
      </c>
      <c r="I91" s="30"/>
      <c r="J91" s="16">
        <f>LOOKUP(I91,标准!$I$130:$I$151,标准!$B$130:$B$151)</f>
        <v>64</v>
      </c>
      <c r="K91" s="30"/>
      <c r="L91" s="16">
        <f>CHOOSE(MATCH(K91,{30,11.2,11,10.8,10.6,10.4,10.2,10,9.8,9.6,9.4,9.2,9,8.8,8.6,8.4,8.2,8.1,8,7.9,7.8,4},-1),0,10,20,30,40,50,60,62,64,66,68,70,72,74,76,78,80,85,90,95,100,100)</f>
        <v>100</v>
      </c>
      <c r="M91" s="17"/>
      <c r="N91" s="61" t="e">
        <f>LOOKUP(M91,标准!$I$28:$I$49,标准!$B$28:$B$49)</f>
        <v>#N/A</v>
      </c>
      <c r="O91" s="37"/>
      <c r="P91" s="16">
        <f>LOOKUP(O91,标准!$J$256:$J$280,标准!$I$256:$I$280)</f>
        <v>0</v>
      </c>
      <c r="Q91" s="43"/>
      <c r="R91" s="16">
        <f>CHOOSE(MATCH(Q91,{20,7,6.4,6.2,6,5.4,5.2,5.15,5.1,5.05,5,4.55,4.5,4.45,4.4,4.35,4.3,4.22,4.15,4.05,3.55,3.51,3.47,3.43,3.39,3.35,3.32,3.29,3.26,3.23,3.2,1},-1),0,10,20,30,40,50,60,62,64,66,68,70,72,74,76,78,80,85,90,95,100,101,102,103,104,105,106,107,108,109,110,110)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91" s="15" t="e">
        <f t="shared" si="2"/>
        <v>#DIV/0!</v>
      </c>
      <c r="T91" s="16" t="e">
        <f>LOOKUP(S91,标准!$H$328:$H$332,标准!$G$328:$G$332)</f>
        <v>#DIV/0!</v>
      </c>
    </row>
    <row r="92" spans="1:20" ht="14.25">
      <c r="A92" s="46"/>
      <c r="B92" s="1" t="s">
        <v>70</v>
      </c>
      <c r="C92" s="32"/>
      <c r="D92" s="33"/>
      <c r="E92" s="34" t="e">
        <f t="shared" si="3"/>
        <v>#DIV/0!</v>
      </c>
      <c r="F92" s="18" t="e">
        <f>LOOKUP(E92,标准!$I$4:$I$11,标准!$B$4:$B$11)</f>
        <v>#DIV/0!</v>
      </c>
      <c r="G92" s="17"/>
      <c r="H92" s="16">
        <f>LOOKUP(G92,标准!$C$229:$C$250,标准!$B$229:$B$250)</f>
        <v>0</v>
      </c>
      <c r="I92" s="30"/>
      <c r="J92" s="16">
        <f>LOOKUP(I92,标准!$I$130:$I$151,标准!$B$130:$B$151)</f>
        <v>64</v>
      </c>
      <c r="K92" s="30"/>
      <c r="L92" s="16">
        <f>CHOOSE(MATCH(K92,{30,11.2,11,10.8,10.6,10.4,10.2,10,9.8,9.6,9.4,9.2,9,8.8,8.6,8.4,8.2,8.1,8,7.9,7.8,4},-1),0,10,20,30,40,50,60,62,64,66,68,70,72,74,76,78,80,85,90,95,100,100)</f>
        <v>100</v>
      </c>
      <c r="M92" s="17"/>
      <c r="N92" s="61" t="e">
        <f>LOOKUP(M92,标准!$I$28:$I$49,标准!$B$28:$B$49)</f>
        <v>#N/A</v>
      </c>
      <c r="O92" s="37"/>
      <c r="P92" s="16">
        <f>LOOKUP(O92,标准!$J$256:$J$280,标准!$I$256:$I$280)</f>
        <v>0</v>
      </c>
      <c r="Q92" s="43"/>
      <c r="R92" s="16">
        <f>CHOOSE(MATCH(Q92,{20,7,6.4,6.2,6,5.4,5.2,5.15,5.1,5.05,5,4.55,4.5,4.45,4.4,4.35,4.3,4.22,4.15,4.05,3.55,3.51,3.47,3.43,3.39,3.35,3.32,3.29,3.26,3.23,3.2,1},-1),0,10,20,30,40,50,60,62,64,66,68,70,72,74,76,78,80,85,90,95,100,101,102,103,104,105,106,107,108,109,110,110)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92" s="15" t="e">
        <f t="shared" si="2"/>
        <v>#DIV/0!</v>
      </c>
      <c r="T92" s="16" t="e">
        <f>LOOKUP(S92,标准!$H$328:$H$332,标准!$G$328:$G$332)</f>
        <v>#DIV/0!</v>
      </c>
    </row>
    <row r="93" spans="1:20" ht="14.25">
      <c r="A93" s="46"/>
      <c r="B93" s="1" t="s">
        <v>70</v>
      </c>
      <c r="C93" s="32"/>
      <c r="D93" s="33"/>
      <c r="E93" s="34" t="e">
        <f t="shared" si="3"/>
        <v>#DIV/0!</v>
      </c>
      <c r="F93" s="18" t="e">
        <f>LOOKUP(E93,标准!$I$4:$I$11,标准!$B$4:$B$11)</f>
        <v>#DIV/0!</v>
      </c>
      <c r="G93" s="17"/>
      <c r="H93" s="16">
        <f>LOOKUP(G93,标准!$C$229:$C$250,标准!$B$229:$B$250)</f>
        <v>0</v>
      </c>
      <c r="I93" s="30"/>
      <c r="J93" s="16">
        <f>LOOKUP(I93,标准!$I$130:$I$151,标准!$B$130:$B$151)</f>
        <v>64</v>
      </c>
      <c r="K93" s="30"/>
      <c r="L93" s="16">
        <f>CHOOSE(MATCH(K93,{30,11.2,11,10.8,10.6,10.4,10.2,10,9.8,9.6,9.4,9.2,9,8.8,8.6,8.4,8.2,8.1,8,7.9,7.8,4},-1),0,10,20,30,40,50,60,62,64,66,68,70,72,74,76,78,80,85,90,95,100,100)</f>
        <v>100</v>
      </c>
      <c r="M93" s="17"/>
      <c r="N93" s="61" t="e">
        <f>LOOKUP(M93,标准!$I$28:$I$49,标准!$B$28:$B$49)</f>
        <v>#N/A</v>
      </c>
      <c r="O93" s="37"/>
      <c r="P93" s="16">
        <f>LOOKUP(O93,标准!$J$256:$J$280,标准!$I$256:$I$280)</f>
        <v>0</v>
      </c>
      <c r="Q93" s="43"/>
      <c r="R93" s="16">
        <f>CHOOSE(MATCH(Q93,{20,7,6.4,6.2,6,5.4,5.2,5.15,5.1,5.05,5,4.55,4.5,4.45,4.4,4.35,4.3,4.22,4.15,4.05,3.55,3.51,3.47,3.43,3.39,3.35,3.32,3.29,3.26,3.23,3.2,1},-1),0,10,20,30,40,50,60,62,64,66,68,70,72,74,76,78,80,85,90,95,100,101,102,103,104,105,106,107,108,109,110,110)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93" s="15" t="e">
        <f t="shared" si="2"/>
        <v>#DIV/0!</v>
      </c>
      <c r="T93" s="16" t="e">
        <f>LOOKUP(S93,标准!$H$328:$H$332,标准!$G$328:$G$332)</f>
        <v>#DIV/0!</v>
      </c>
    </row>
    <row r="94" spans="1:20" ht="14.25">
      <c r="A94" s="46"/>
      <c r="B94" s="1" t="s">
        <v>70</v>
      </c>
      <c r="C94" s="32"/>
      <c r="D94" s="33"/>
      <c r="E94" s="34" t="e">
        <f t="shared" si="3"/>
        <v>#DIV/0!</v>
      </c>
      <c r="F94" s="18" t="e">
        <f>LOOKUP(E94,标准!$I$4:$I$11,标准!$B$4:$B$11)</f>
        <v>#DIV/0!</v>
      </c>
      <c r="G94" s="17"/>
      <c r="H94" s="16">
        <f>LOOKUP(G94,标准!$C$229:$C$250,标准!$B$229:$B$250)</f>
        <v>0</v>
      </c>
      <c r="I94" s="30"/>
      <c r="J94" s="16">
        <f>LOOKUP(I94,标准!$I$130:$I$151,标准!$B$130:$B$151)</f>
        <v>64</v>
      </c>
      <c r="K94" s="30"/>
      <c r="L94" s="16">
        <f>CHOOSE(MATCH(K94,{30,11.2,11,10.8,10.6,10.4,10.2,10,9.8,9.6,9.4,9.2,9,8.8,8.6,8.4,8.2,8.1,8,7.9,7.8,4},-1),0,10,20,30,40,50,60,62,64,66,68,70,72,74,76,78,80,85,90,95,100,100)</f>
        <v>100</v>
      </c>
      <c r="M94" s="17"/>
      <c r="N94" s="61" t="e">
        <f>LOOKUP(M94,标准!$I$28:$I$49,标准!$B$28:$B$49)</f>
        <v>#N/A</v>
      </c>
      <c r="O94" s="37"/>
      <c r="P94" s="16">
        <f>LOOKUP(O94,标准!$J$256:$J$280,标准!$I$256:$I$280)</f>
        <v>0</v>
      </c>
      <c r="Q94" s="43"/>
      <c r="R94" s="16">
        <f>CHOOSE(MATCH(Q94,{20,7,6.4,6.2,6,5.4,5.2,5.15,5.1,5.05,5,4.55,4.5,4.45,4.4,4.35,4.3,4.22,4.15,4.05,3.55,3.51,3.47,3.43,3.39,3.35,3.32,3.29,3.26,3.23,3.2,1},-1),0,10,20,30,40,50,60,62,64,66,68,70,72,74,76,78,80,85,90,95,100,101,102,103,104,105,106,107,108,109,110,110)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94" s="15" t="e">
        <f t="shared" si="2"/>
        <v>#DIV/0!</v>
      </c>
      <c r="T94" s="16" t="e">
        <f>LOOKUP(S94,标准!$H$328:$H$332,标准!$G$328:$G$332)</f>
        <v>#DIV/0!</v>
      </c>
    </row>
    <row r="95" spans="1:20" ht="14.25">
      <c r="A95" s="46"/>
      <c r="B95" s="1" t="s">
        <v>70</v>
      </c>
      <c r="C95" s="32"/>
      <c r="D95" s="33"/>
      <c r="E95" s="34" t="e">
        <f t="shared" si="3"/>
        <v>#DIV/0!</v>
      </c>
      <c r="F95" s="18" t="e">
        <f>LOOKUP(E95,标准!$I$4:$I$11,标准!$B$4:$B$11)</f>
        <v>#DIV/0!</v>
      </c>
      <c r="G95" s="17"/>
      <c r="H95" s="16">
        <f>LOOKUP(G95,标准!$C$229:$C$250,标准!$B$229:$B$250)</f>
        <v>0</v>
      </c>
      <c r="I95" s="30"/>
      <c r="J95" s="16">
        <f>LOOKUP(I95,标准!$I$130:$I$151,标准!$B$130:$B$151)</f>
        <v>64</v>
      </c>
      <c r="K95" s="30"/>
      <c r="L95" s="16">
        <f>CHOOSE(MATCH(K95,{30,11.2,11,10.8,10.6,10.4,10.2,10,9.8,9.6,9.4,9.2,9,8.8,8.6,8.4,8.2,8.1,8,7.9,7.8,4},-1),0,10,20,30,40,50,60,62,64,66,68,70,72,74,76,78,80,85,90,95,100,100)</f>
        <v>100</v>
      </c>
      <c r="M95" s="17"/>
      <c r="N95" s="61" t="e">
        <f>LOOKUP(M95,标准!$I$28:$I$49,标准!$B$28:$B$49)</f>
        <v>#N/A</v>
      </c>
      <c r="O95" s="37"/>
      <c r="P95" s="16">
        <f>LOOKUP(O95,标准!$J$256:$J$280,标准!$I$256:$I$280)</f>
        <v>0</v>
      </c>
      <c r="Q95" s="43"/>
      <c r="R95" s="16">
        <f>CHOOSE(MATCH(Q95,{20,7,6.4,6.2,6,5.4,5.2,5.15,5.1,5.05,5,4.55,4.5,4.45,4.4,4.35,4.3,4.22,4.15,4.05,3.55,3.51,3.47,3.43,3.39,3.35,3.32,3.29,3.26,3.23,3.2,1},-1),0,10,20,30,40,50,60,62,64,66,68,70,72,74,76,78,80,85,90,95,100,101,102,103,104,105,106,107,108,109,110,110)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95" s="15" t="e">
        <f t="shared" si="2"/>
        <v>#DIV/0!</v>
      </c>
      <c r="T95" s="16" t="e">
        <f>LOOKUP(S95,标准!$H$328:$H$332,标准!$G$328:$G$332)</f>
        <v>#DIV/0!</v>
      </c>
    </row>
    <row r="96" spans="1:20" ht="14.25">
      <c r="A96" s="46"/>
      <c r="B96" s="1" t="s">
        <v>70</v>
      </c>
      <c r="C96" s="32"/>
      <c r="D96" s="33"/>
      <c r="E96" s="34" t="e">
        <f t="shared" si="3"/>
        <v>#DIV/0!</v>
      </c>
      <c r="F96" s="18" t="e">
        <f>LOOKUP(E96,标准!$I$4:$I$11,标准!$B$4:$B$11)</f>
        <v>#DIV/0!</v>
      </c>
      <c r="G96" s="17"/>
      <c r="H96" s="16">
        <f>LOOKUP(G96,标准!$C$229:$C$250,标准!$B$229:$B$250)</f>
        <v>0</v>
      </c>
      <c r="I96" s="30"/>
      <c r="J96" s="16">
        <f>LOOKUP(I96,标准!$I$130:$I$151,标准!$B$130:$B$151)</f>
        <v>64</v>
      </c>
      <c r="K96" s="30"/>
      <c r="L96" s="16">
        <f>CHOOSE(MATCH(K96,{30,11.2,11,10.8,10.6,10.4,10.2,10,9.8,9.6,9.4,9.2,9,8.8,8.6,8.4,8.2,8.1,8,7.9,7.8,4},-1),0,10,20,30,40,50,60,62,64,66,68,70,72,74,76,78,80,85,90,95,100,100)</f>
        <v>100</v>
      </c>
      <c r="M96" s="17"/>
      <c r="N96" s="61" t="e">
        <f>LOOKUP(M96,标准!$I$28:$I$49,标准!$B$28:$B$49)</f>
        <v>#N/A</v>
      </c>
      <c r="O96" s="37"/>
      <c r="P96" s="16">
        <f>LOOKUP(O96,标准!$J$256:$J$280,标准!$I$256:$I$280)</f>
        <v>0</v>
      </c>
      <c r="Q96" s="43"/>
      <c r="R96" s="16">
        <f>CHOOSE(MATCH(Q96,{20,7,6.4,6.2,6,5.4,5.2,5.15,5.1,5.05,5,4.55,4.5,4.45,4.4,4.35,4.3,4.22,4.15,4.05,3.55,3.51,3.47,3.43,3.39,3.35,3.32,3.29,3.26,3.23,3.2,1},-1),0,10,20,30,40,50,60,62,64,66,68,70,72,74,76,78,80,85,90,95,100,101,102,103,104,105,106,107,108,109,110,110)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96" s="15" t="e">
        <f t="shared" si="2"/>
        <v>#DIV/0!</v>
      </c>
      <c r="T96" s="16" t="e">
        <f>LOOKUP(S96,标准!$H$328:$H$332,标准!$G$328:$G$332)</f>
        <v>#DIV/0!</v>
      </c>
    </row>
    <row r="97" spans="1:20" ht="14.25">
      <c r="A97" s="46"/>
      <c r="B97" s="1" t="s">
        <v>70</v>
      </c>
      <c r="C97" s="32"/>
      <c r="D97" s="33"/>
      <c r="E97" s="34" t="e">
        <f t="shared" si="3"/>
        <v>#DIV/0!</v>
      </c>
      <c r="F97" s="18" t="e">
        <f>LOOKUP(E97,标准!$I$4:$I$11,标准!$B$4:$B$11)</f>
        <v>#DIV/0!</v>
      </c>
      <c r="G97" s="17"/>
      <c r="H97" s="16">
        <f>LOOKUP(G97,标准!$C$229:$C$250,标准!$B$229:$B$250)</f>
        <v>0</v>
      </c>
      <c r="I97" s="30"/>
      <c r="J97" s="16">
        <f>LOOKUP(I97,标准!$I$130:$I$151,标准!$B$130:$B$151)</f>
        <v>64</v>
      </c>
      <c r="K97" s="30"/>
      <c r="L97" s="16">
        <f>CHOOSE(MATCH(K97,{30,11.2,11,10.8,10.6,10.4,10.2,10,9.8,9.6,9.4,9.2,9,8.8,8.6,8.4,8.2,8.1,8,7.9,7.8,4},-1),0,10,20,30,40,50,60,62,64,66,68,70,72,74,76,78,80,85,90,95,100,100)</f>
        <v>100</v>
      </c>
      <c r="M97" s="17"/>
      <c r="N97" s="61" t="e">
        <f>LOOKUP(M97,标准!$I$28:$I$49,标准!$B$28:$B$49)</f>
        <v>#N/A</v>
      </c>
      <c r="O97" s="37"/>
      <c r="P97" s="16">
        <f>LOOKUP(O97,标准!$J$256:$J$280,标准!$I$256:$I$280)</f>
        <v>0</v>
      </c>
      <c r="Q97" s="43"/>
      <c r="R97" s="16">
        <f>CHOOSE(MATCH(Q97,{20,7,6.4,6.2,6,5.4,5.2,5.15,5.1,5.05,5,4.55,4.5,4.45,4.4,4.35,4.3,4.22,4.15,4.05,3.55,3.51,3.47,3.43,3.39,3.35,3.32,3.29,3.26,3.23,3.2,1},-1),0,10,20,30,40,50,60,62,64,66,68,70,72,74,76,78,80,85,90,95,100,101,102,103,104,105,106,107,108,109,110,110)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97" s="15" t="e">
        <f t="shared" si="2"/>
        <v>#DIV/0!</v>
      </c>
      <c r="T97" s="16" t="e">
        <f>LOOKUP(S97,标准!$H$328:$H$332,标准!$G$328:$G$332)</f>
        <v>#DIV/0!</v>
      </c>
    </row>
    <row r="98" spans="1:20" ht="14.25">
      <c r="A98" s="46"/>
      <c r="B98" s="1" t="s">
        <v>70</v>
      </c>
      <c r="C98" s="32"/>
      <c r="D98" s="33"/>
      <c r="E98" s="34" t="e">
        <f t="shared" si="3"/>
        <v>#DIV/0!</v>
      </c>
      <c r="F98" s="18" t="e">
        <f>LOOKUP(E98,标准!$I$4:$I$11,标准!$B$4:$B$11)</f>
        <v>#DIV/0!</v>
      </c>
      <c r="G98" s="17"/>
      <c r="H98" s="16">
        <f>LOOKUP(G98,标准!$C$229:$C$250,标准!$B$229:$B$250)</f>
        <v>0</v>
      </c>
      <c r="I98" s="30"/>
      <c r="J98" s="16">
        <f>LOOKUP(I98,标准!$I$130:$I$151,标准!$B$130:$B$151)</f>
        <v>64</v>
      </c>
      <c r="K98" s="30"/>
      <c r="L98" s="16">
        <f>CHOOSE(MATCH(K98,{30,11.2,11,10.8,10.6,10.4,10.2,10,9.8,9.6,9.4,9.2,9,8.8,8.6,8.4,8.2,8.1,8,7.9,7.8,4},-1),0,10,20,30,40,50,60,62,64,66,68,70,72,74,76,78,80,85,90,95,100,100)</f>
        <v>100</v>
      </c>
      <c r="M98" s="17"/>
      <c r="N98" s="61" t="e">
        <f>LOOKUP(M98,标准!$I$28:$I$49,标准!$B$28:$B$49)</f>
        <v>#N/A</v>
      </c>
      <c r="O98" s="37"/>
      <c r="P98" s="16">
        <f>LOOKUP(O98,标准!$J$256:$J$280,标准!$I$256:$I$280)</f>
        <v>0</v>
      </c>
      <c r="Q98" s="43"/>
      <c r="R98" s="16">
        <f>CHOOSE(MATCH(Q98,{20,7,6.4,6.2,6,5.4,5.2,5.15,5.1,5.05,5,4.55,4.5,4.45,4.4,4.35,4.3,4.22,4.15,4.05,3.55,3.51,3.47,3.43,3.39,3.35,3.32,3.29,3.26,3.23,3.2,1},-1),0,10,20,30,40,50,60,62,64,66,68,70,72,74,76,78,80,85,90,95,100,101,102,103,104,105,106,107,108,109,110,110)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98" s="15" t="e">
        <f t="shared" si="2"/>
        <v>#DIV/0!</v>
      </c>
      <c r="T98" s="16" t="e">
        <f>LOOKUP(S98,标准!$H$328:$H$332,标准!$G$328:$G$332)</f>
        <v>#DIV/0!</v>
      </c>
    </row>
    <row r="99" spans="1:20" ht="14.25">
      <c r="A99" s="46"/>
      <c r="B99" s="1" t="s">
        <v>70</v>
      </c>
      <c r="C99" s="32"/>
      <c r="D99" s="33"/>
      <c r="E99" s="34" t="e">
        <f t="shared" si="3"/>
        <v>#DIV/0!</v>
      </c>
      <c r="F99" s="18" t="e">
        <f>LOOKUP(E99,标准!$I$4:$I$11,标准!$B$4:$B$11)</f>
        <v>#DIV/0!</v>
      </c>
      <c r="G99" s="17"/>
      <c r="H99" s="16">
        <f>LOOKUP(G99,标准!$C$229:$C$250,标准!$B$229:$B$250)</f>
        <v>0</v>
      </c>
      <c r="I99" s="30"/>
      <c r="J99" s="16">
        <f>LOOKUP(I99,标准!$I$130:$I$151,标准!$B$130:$B$151)</f>
        <v>64</v>
      </c>
      <c r="K99" s="30"/>
      <c r="L99" s="16">
        <f>CHOOSE(MATCH(K99,{30,11.2,11,10.8,10.6,10.4,10.2,10,9.8,9.6,9.4,9.2,9,8.8,8.6,8.4,8.2,8.1,8,7.9,7.8,4},-1),0,10,20,30,40,50,60,62,64,66,68,70,72,74,76,78,80,85,90,95,100,100)</f>
        <v>100</v>
      </c>
      <c r="M99" s="17"/>
      <c r="N99" s="61" t="e">
        <f>LOOKUP(M99,标准!$I$28:$I$49,标准!$B$28:$B$49)</f>
        <v>#N/A</v>
      </c>
      <c r="O99" s="37"/>
      <c r="P99" s="16">
        <f>LOOKUP(O99,标准!$J$256:$J$280,标准!$I$256:$I$280)</f>
        <v>0</v>
      </c>
      <c r="Q99" s="43"/>
      <c r="R99" s="16">
        <f>CHOOSE(MATCH(Q99,{20,7,6.4,6.2,6,5.4,5.2,5.15,5.1,5.05,5,4.55,4.5,4.45,4.4,4.35,4.3,4.22,4.15,4.05,3.55,3.51,3.47,3.43,3.39,3.35,3.32,3.29,3.26,3.23,3.2,1},-1),0,10,20,30,40,50,60,62,64,66,68,70,72,74,76,78,80,85,90,95,100,101,102,103,104,105,106,107,108,109,110,110)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99" s="15" t="e">
        <f t="shared" si="2"/>
        <v>#DIV/0!</v>
      </c>
      <c r="T99" s="16" t="e">
        <f>LOOKUP(S99,标准!$H$328:$H$332,标准!$G$328:$G$332)</f>
        <v>#DIV/0!</v>
      </c>
    </row>
    <row r="100" spans="1:20" ht="14.25">
      <c r="A100" s="46"/>
      <c r="B100" s="1" t="s">
        <v>70</v>
      </c>
      <c r="C100" s="32"/>
      <c r="D100" s="33"/>
      <c r="E100" s="34" t="e">
        <f t="shared" si="3"/>
        <v>#DIV/0!</v>
      </c>
      <c r="F100" s="18" t="e">
        <f>LOOKUP(E100,标准!$I$4:$I$11,标准!$B$4:$B$11)</f>
        <v>#DIV/0!</v>
      </c>
      <c r="G100" s="17"/>
      <c r="H100" s="16">
        <f>LOOKUP(G100,标准!$C$229:$C$250,标准!$B$229:$B$250)</f>
        <v>0</v>
      </c>
      <c r="I100" s="30"/>
      <c r="J100" s="16">
        <f>LOOKUP(I100,标准!$I$130:$I$151,标准!$B$130:$B$151)</f>
        <v>64</v>
      </c>
      <c r="K100" s="30"/>
      <c r="L100" s="16">
        <f>CHOOSE(MATCH(K100,{30,11.2,11,10.8,10.6,10.4,10.2,10,9.8,9.6,9.4,9.2,9,8.8,8.6,8.4,8.2,8.1,8,7.9,7.8,4},-1),0,10,20,30,40,50,60,62,64,66,68,70,72,74,76,78,80,85,90,95,100,100)</f>
        <v>100</v>
      </c>
      <c r="M100" s="17"/>
      <c r="N100" s="61" t="e">
        <f>LOOKUP(M100,标准!$I$28:$I$49,标准!$B$28:$B$49)</f>
        <v>#N/A</v>
      </c>
      <c r="O100" s="37"/>
      <c r="P100" s="16">
        <f>LOOKUP(O100,标准!$J$256:$J$280,标准!$I$256:$I$280)</f>
        <v>0</v>
      </c>
      <c r="Q100" s="43"/>
      <c r="R100" s="16">
        <f>CHOOSE(MATCH(Q100,{20,7,6.4,6.2,6,5.4,5.2,5.15,5.1,5.05,5,4.55,4.5,4.45,4.4,4.35,4.3,4.22,4.15,4.05,3.55,3.51,3.47,3.43,3.39,3.35,3.32,3.29,3.26,3.23,3.2,1},-1),0,10,20,30,40,50,60,62,64,66,68,70,72,74,76,78,80,85,90,95,100,101,102,103,104,105,106,107,108,109,110,110)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00" s="15" t="e">
        <f t="shared" si="2"/>
        <v>#DIV/0!</v>
      </c>
      <c r="T100" s="16" t="e">
        <f>LOOKUP(S100,标准!$H$328:$H$332,标准!$G$328:$G$332)</f>
        <v>#DIV/0!</v>
      </c>
    </row>
    <row r="101" spans="1:20" ht="14.25">
      <c r="A101" s="46"/>
      <c r="B101" s="1" t="s">
        <v>70</v>
      </c>
      <c r="C101" s="32"/>
      <c r="D101" s="33"/>
      <c r="E101" s="34" t="e">
        <f t="shared" si="3"/>
        <v>#DIV/0!</v>
      </c>
      <c r="F101" s="18" t="e">
        <f>LOOKUP(E101,标准!$I$4:$I$11,标准!$B$4:$B$11)</f>
        <v>#DIV/0!</v>
      </c>
      <c r="G101" s="17"/>
      <c r="H101" s="16">
        <f>LOOKUP(G101,标准!$C$229:$C$250,标准!$B$229:$B$250)</f>
        <v>0</v>
      </c>
      <c r="I101" s="30"/>
      <c r="J101" s="16">
        <f>LOOKUP(I101,标准!$I$130:$I$151,标准!$B$130:$B$151)</f>
        <v>64</v>
      </c>
      <c r="K101" s="30"/>
      <c r="L101" s="16">
        <f>CHOOSE(MATCH(K101,{30,11.2,11,10.8,10.6,10.4,10.2,10,9.8,9.6,9.4,9.2,9,8.8,8.6,8.4,8.2,8.1,8,7.9,7.8,4},-1),0,10,20,30,40,50,60,62,64,66,68,70,72,74,76,78,80,85,90,95,100,100)</f>
        <v>100</v>
      </c>
      <c r="M101" s="17"/>
      <c r="N101" s="61" t="e">
        <f>LOOKUP(M101,标准!$I$28:$I$49,标准!$B$28:$B$49)</f>
        <v>#N/A</v>
      </c>
      <c r="O101" s="37"/>
      <c r="P101" s="16">
        <f>LOOKUP(O101,标准!$J$256:$J$280,标准!$I$256:$I$280)</f>
        <v>0</v>
      </c>
      <c r="Q101" s="43"/>
      <c r="R101" s="16">
        <f>CHOOSE(MATCH(Q101,{20,7,6.4,6.2,6,5.4,5.2,5.15,5.1,5.05,5,4.55,4.5,4.45,4.4,4.35,4.3,4.22,4.15,4.05,3.55,3.51,3.47,3.43,3.39,3.35,3.32,3.29,3.26,3.23,3.2,1},-1),0,10,20,30,40,50,60,62,64,66,68,70,72,74,76,78,80,85,90,95,100,101,102,103,104,105,106,107,108,109,110,110)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01" s="15" t="e">
        <f t="shared" si="2"/>
        <v>#DIV/0!</v>
      </c>
      <c r="T101" s="16" t="e">
        <f>LOOKUP(S101,标准!$H$328:$H$332,标准!$G$328:$G$332)</f>
        <v>#DIV/0!</v>
      </c>
    </row>
    <row r="102" spans="1:20" ht="14.25">
      <c r="A102" s="46"/>
      <c r="B102" s="1" t="s">
        <v>70</v>
      </c>
      <c r="C102" s="32"/>
      <c r="D102" s="33"/>
      <c r="E102" s="34" t="e">
        <f t="shared" si="3"/>
        <v>#DIV/0!</v>
      </c>
      <c r="F102" s="18" t="e">
        <f>LOOKUP(E102,标准!$I$4:$I$11,标准!$B$4:$B$11)</f>
        <v>#DIV/0!</v>
      </c>
      <c r="G102" s="17"/>
      <c r="H102" s="16">
        <f>LOOKUP(G102,标准!$C$229:$C$250,标准!$B$229:$B$250)</f>
        <v>0</v>
      </c>
      <c r="I102" s="30"/>
      <c r="J102" s="16">
        <f>LOOKUP(I102,标准!$I$130:$I$151,标准!$B$130:$B$151)</f>
        <v>64</v>
      </c>
      <c r="K102" s="30"/>
      <c r="L102" s="16">
        <f>CHOOSE(MATCH(K102,{30,11.2,11,10.8,10.6,10.4,10.2,10,9.8,9.6,9.4,9.2,9,8.8,8.6,8.4,8.2,8.1,8,7.9,7.8,4},-1),0,10,20,30,40,50,60,62,64,66,68,70,72,74,76,78,80,85,90,95,100,100)</f>
        <v>100</v>
      </c>
      <c r="M102" s="17"/>
      <c r="N102" s="61" t="e">
        <f>LOOKUP(M102,标准!$I$28:$I$49,标准!$B$28:$B$49)</f>
        <v>#N/A</v>
      </c>
      <c r="O102" s="37"/>
      <c r="P102" s="16">
        <f>LOOKUP(O102,标准!$J$256:$J$280,标准!$I$256:$I$280)</f>
        <v>0</v>
      </c>
      <c r="Q102" s="43"/>
      <c r="R102" s="16">
        <f>CHOOSE(MATCH(Q102,{20,7,6.4,6.2,6,5.4,5.2,5.15,5.1,5.05,5,4.55,4.5,4.45,4.4,4.35,4.3,4.22,4.15,4.05,3.55,3.51,3.47,3.43,3.39,3.35,3.32,3.29,3.26,3.23,3.2,1},-1),0,10,20,30,40,50,60,62,64,66,68,70,72,74,76,78,80,85,90,95,100,101,102,103,104,105,106,107,108,109,110,110)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02" s="15" t="e">
        <f t="shared" si="2"/>
        <v>#DIV/0!</v>
      </c>
      <c r="T102" s="16" t="e">
        <f>LOOKUP(S102,标准!$H$328:$H$332,标准!$G$328:$G$332)</f>
        <v>#DIV/0!</v>
      </c>
    </row>
    <row r="103" spans="1:20" ht="14.25">
      <c r="A103" s="46"/>
      <c r="B103" s="1" t="s">
        <v>70</v>
      </c>
      <c r="C103" s="32"/>
      <c r="D103" s="33"/>
      <c r="E103" s="34" t="e">
        <f t="shared" si="3"/>
        <v>#DIV/0!</v>
      </c>
      <c r="F103" s="18" t="e">
        <f>LOOKUP(E103,标准!$I$4:$I$11,标准!$B$4:$B$11)</f>
        <v>#DIV/0!</v>
      </c>
      <c r="G103" s="17"/>
      <c r="H103" s="16">
        <f>LOOKUP(G103,标准!$C$229:$C$250,标准!$B$229:$B$250)</f>
        <v>0</v>
      </c>
      <c r="I103" s="30"/>
      <c r="J103" s="16">
        <f>LOOKUP(I103,标准!$I$130:$I$151,标准!$B$130:$B$151)</f>
        <v>64</v>
      </c>
      <c r="K103" s="30"/>
      <c r="L103" s="16">
        <f>CHOOSE(MATCH(K103,{30,11.2,11,10.8,10.6,10.4,10.2,10,9.8,9.6,9.4,9.2,9,8.8,8.6,8.4,8.2,8.1,8,7.9,7.8,4},-1),0,10,20,30,40,50,60,62,64,66,68,70,72,74,76,78,80,85,90,95,100,100)</f>
        <v>100</v>
      </c>
      <c r="M103" s="17"/>
      <c r="N103" s="61" t="e">
        <f>LOOKUP(M103,标准!$I$28:$I$49,标准!$B$28:$B$49)</f>
        <v>#N/A</v>
      </c>
      <c r="O103" s="37"/>
      <c r="P103" s="16">
        <f>LOOKUP(O103,标准!$J$256:$J$280,标准!$I$256:$I$280)</f>
        <v>0</v>
      </c>
      <c r="Q103" s="43"/>
      <c r="R103" s="16">
        <f>CHOOSE(MATCH(Q103,{20,7,6.4,6.2,6,5.4,5.2,5.15,5.1,5.05,5,4.55,4.5,4.45,4.4,4.35,4.3,4.22,4.15,4.05,3.55,3.51,3.47,3.43,3.39,3.35,3.32,3.29,3.26,3.23,3.2,1},-1),0,10,20,30,40,50,60,62,64,66,68,70,72,74,76,78,80,85,90,95,100,101,102,103,104,105,106,107,108,109,110,110)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03" s="15" t="e">
        <f t="shared" si="2"/>
        <v>#DIV/0!</v>
      </c>
      <c r="T103" s="16" t="e">
        <f>LOOKUP(S103,标准!$H$328:$H$332,标准!$G$328:$G$332)</f>
        <v>#DIV/0!</v>
      </c>
    </row>
    <row r="104" spans="1:20" ht="14.25">
      <c r="A104" s="46"/>
      <c r="B104" s="1" t="s">
        <v>70</v>
      </c>
      <c r="C104" s="32"/>
      <c r="D104" s="33"/>
      <c r="E104" s="34" t="e">
        <f t="shared" si="3"/>
        <v>#DIV/0!</v>
      </c>
      <c r="F104" s="18" t="e">
        <f>LOOKUP(E104,标准!$I$4:$I$11,标准!$B$4:$B$11)</f>
        <v>#DIV/0!</v>
      </c>
      <c r="G104" s="17"/>
      <c r="H104" s="16">
        <f>LOOKUP(G104,标准!$C$229:$C$250,标准!$B$229:$B$250)</f>
        <v>0</v>
      </c>
      <c r="I104" s="30"/>
      <c r="J104" s="16">
        <f>LOOKUP(I104,标准!$I$130:$I$151,标准!$B$130:$B$151)</f>
        <v>64</v>
      </c>
      <c r="K104" s="30"/>
      <c r="L104" s="16">
        <f>CHOOSE(MATCH(K104,{30,11.2,11,10.8,10.6,10.4,10.2,10,9.8,9.6,9.4,9.2,9,8.8,8.6,8.4,8.2,8.1,8,7.9,7.8,4},-1),0,10,20,30,40,50,60,62,64,66,68,70,72,74,76,78,80,85,90,95,100,100)</f>
        <v>100</v>
      </c>
      <c r="M104" s="17"/>
      <c r="N104" s="61" t="e">
        <f>LOOKUP(M104,标准!$I$28:$I$49,标准!$B$28:$B$49)</f>
        <v>#N/A</v>
      </c>
      <c r="O104" s="37"/>
      <c r="P104" s="16">
        <f>LOOKUP(O104,标准!$J$256:$J$280,标准!$I$256:$I$280)</f>
        <v>0</v>
      </c>
      <c r="Q104" s="43"/>
      <c r="R104" s="16">
        <f>CHOOSE(MATCH(Q104,{20,7,6.4,6.2,6,5.4,5.2,5.15,5.1,5.05,5,4.55,4.5,4.45,4.4,4.35,4.3,4.22,4.15,4.05,3.55,3.51,3.47,3.43,3.39,3.35,3.32,3.29,3.26,3.23,3.2,1},-1),0,10,20,30,40,50,60,62,64,66,68,70,72,74,76,78,80,85,90,95,100,101,102,103,104,105,106,107,108,109,110,110)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04" s="15" t="e">
        <f t="shared" si="2"/>
        <v>#DIV/0!</v>
      </c>
      <c r="T104" s="16" t="e">
        <f>LOOKUP(S104,标准!$H$328:$H$332,标准!$G$328:$G$332)</f>
        <v>#DIV/0!</v>
      </c>
    </row>
    <row r="105" spans="1:20" ht="14.25">
      <c r="A105" s="46"/>
      <c r="B105" s="1" t="s">
        <v>70</v>
      </c>
      <c r="C105" s="32"/>
      <c r="D105" s="33"/>
      <c r="E105" s="34" t="e">
        <f t="shared" si="3"/>
        <v>#DIV/0!</v>
      </c>
      <c r="F105" s="18" t="e">
        <f>LOOKUP(E105,标准!$I$4:$I$11,标准!$B$4:$B$11)</f>
        <v>#DIV/0!</v>
      </c>
      <c r="G105" s="17"/>
      <c r="H105" s="16">
        <f>LOOKUP(G105,标准!$C$229:$C$250,标准!$B$229:$B$250)</f>
        <v>0</v>
      </c>
      <c r="I105" s="30"/>
      <c r="J105" s="16">
        <f>LOOKUP(I105,标准!$I$130:$I$151,标准!$B$130:$B$151)</f>
        <v>64</v>
      </c>
      <c r="K105" s="30"/>
      <c r="L105" s="16">
        <f>CHOOSE(MATCH(K105,{30,11.2,11,10.8,10.6,10.4,10.2,10,9.8,9.6,9.4,9.2,9,8.8,8.6,8.4,8.2,8.1,8,7.9,7.8,4},-1),0,10,20,30,40,50,60,62,64,66,68,70,72,74,76,78,80,85,90,95,100,100)</f>
        <v>100</v>
      </c>
      <c r="M105" s="17"/>
      <c r="N105" s="61" t="e">
        <f>LOOKUP(M105,标准!$I$28:$I$49,标准!$B$28:$B$49)</f>
        <v>#N/A</v>
      </c>
      <c r="O105" s="37"/>
      <c r="P105" s="16">
        <f>LOOKUP(O105,标准!$J$256:$J$280,标准!$I$256:$I$280)</f>
        <v>0</v>
      </c>
      <c r="Q105" s="43"/>
      <c r="R105" s="16">
        <f>CHOOSE(MATCH(Q105,{20,7,6.4,6.2,6,5.4,5.2,5.15,5.1,5.05,5,4.55,4.5,4.45,4.4,4.35,4.3,4.22,4.15,4.05,3.55,3.51,3.47,3.43,3.39,3.35,3.32,3.29,3.26,3.23,3.2,1},-1),0,10,20,30,40,50,60,62,64,66,68,70,72,74,76,78,80,85,90,95,100,101,102,103,104,105,106,107,108,109,110,110)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05" s="15" t="e">
        <f t="shared" si="2"/>
        <v>#DIV/0!</v>
      </c>
      <c r="T105" s="16" t="e">
        <f>LOOKUP(S105,标准!$H$328:$H$332,标准!$G$328:$G$332)</f>
        <v>#DIV/0!</v>
      </c>
    </row>
    <row r="106" spans="1:20" ht="14.25">
      <c r="A106" s="46"/>
      <c r="B106" s="1" t="s">
        <v>70</v>
      </c>
      <c r="C106" s="32"/>
      <c r="D106" s="33"/>
      <c r="E106" s="34" t="e">
        <f t="shared" si="3"/>
        <v>#DIV/0!</v>
      </c>
      <c r="F106" s="18" t="e">
        <f>LOOKUP(E106,标准!$I$4:$I$11,标准!$B$4:$B$11)</f>
        <v>#DIV/0!</v>
      </c>
      <c r="G106" s="17"/>
      <c r="H106" s="16">
        <f>LOOKUP(G106,标准!$C$229:$C$250,标准!$B$229:$B$250)</f>
        <v>0</v>
      </c>
      <c r="I106" s="30"/>
      <c r="J106" s="16">
        <f>LOOKUP(I106,标准!$I$130:$I$151,标准!$B$130:$B$151)</f>
        <v>64</v>
      </c>
      <c r="K106" s="30"/>
      <c r="L106" s="16">
        <f>CHOOSE(MATCH(K106,{30,11.2,11,10.8,10.6,10.4,10.2,10,9.8,9.6,9.4,9.2,9,8.8,8.6,8.4,8.2,8.1,8,7.9,7.8,4},-1),0,10,20,30,40,50,60,62,64,66,68,70,72,74,76,78,80,85,90,95,100,100)</f>
        <v>100</v>
      </c>
      <c r="M106" s="17"/>
      <c r="N106" s="61" t="e">
        <f>LOOKUP(M106,标准!$I$28:$I$49,标准!$B$28:$B$49)</f>
        <v>#N/A</v>
      </c>
      <c r="O106" s="37"/>
      <c r="P106" s="16">
        <f>LOOKUP(O106,标准!$J$256:$J$280,标准!$I$256:$I$280)</f>
        <v>0</v>
      </c>
      <c r="Q106" s="43"/>
      <c r="R106" s="16">
        <f>CHOOSE(MATCH(Q106,{20,7,6.4,6.2,6,5.4,5.2,5.15,5.1,5.05,5,4.55,4.5,4.45,4.4,4.35,4.3,4.22,4.15,4.05,3.55,3.51,3.47,3.43,3.39,3.35,3.32,3.29,3.26,3.23,3.2,1},-1),0,10,20,30,40,50,60,62,64,66,68,70,72,74,76,78,80,85,90,95,100,101,102,103,104,105,106,107,108,109,110,110)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06" s="15" t="e">
        <f t="shared" si="2"/>
        <v>#DIV/0!</v>
      </c>
      <c r="T106" s="16" t="e">
        <f>LOOKUP(S106,标准!$H$328:$H$332,标准!$G$328:$G$332)</f>
        <v>#DIV/0!</v>
      </c>
    </row>
    <row r="107" spans="1:20" ht="14.25">
      <c r="A107" s="46"/>
      <c r="B107" s="1" t="s">
        <v>70</v>
      </c>
      <c r="C107" s="32"/>
      <c r="D107" s="33"/>
      <c r="E107" s="34" t="e">
        <f t="shared" si="3"/>
        <v>#DIV/0!</v>
      </c>
      <c r="F107" s="18" t="e">
        <f>LOOKUP(E107,标准!$I$4:$I$11,标准!$B$4:$B$11)</f>
        <v>#DIV/0!</v>
      </c>
      <c r="G107" s="17"/>
      <c r="H107" s="16">
        <f>LOOKUP(G107,标准!$C$229:$C$250,标准!$B$229:$B$250)</f>
        <v>0</v>
      </c>
      <c r="I107" s="30"/>
      <c r="J107" s="16">
        <f>LOOKUP(I107,标准!$I$130:$I$151,标准!$B$130:$B$151)</f>
        <v>64</v>
      </c>
      <c r="K107" s="30"/>
      <c r="L107" s="16">
        <f>CHOOSE(MATCH(K107,{30,11.2,11,10.8,10.6,10.4,10.2,10,9.8,9.6,9.4,9.2,9,8.8,8.6,8.4,8.2,8.1,8,7.9,7.8,4},-1),0,10,20,30,40,50,60,62,64,66,68,70,72,74,76,78,80,85,90,95,100,100)</f>
        <v>100</v>
      </c>
      <c r="M107" s="17"/>
      <c r="N107" s="61" t="e">
        <f>LOOKUP(M107,标准!$I$28:$I$49,标准!$B$28:$B$49)</f>
        <v>#N/A</v>
      </c>
      <c r="O107" s="37"/>
      <c r="P107" s="16">
        <f>LOOKUP(O107,标准!$J$256:$J$280,标准!$I$256:$I$280)</f>
        <v>0</v>
      </c>
      <c r="Q107" s="43"/>
      <c r="R107" s="16">
        <f>CHOOSE(MATCH(Q107,{20,7,6.4,6.2,6,5.4,5.2,5.15,5.1,5.05,5,4.55,4.5,4.45,4.4,4.35,4.3,4.22,4.15,4.05,3.55,3.51,3.47,3.43,3.39,3.35,3.32,3.29,3.26,3.23,3.2,1},-1),0,10,20,30,40,50,60,62,64,66,68,70,72,74,76,78,80,85,90,95,100,101,102,103,104,105,106,107,108,109,110,110)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07" s="15" t="e">
        <f t="shared" si="2"/>
        <v>#DIV/0!</v>
      </c>
      <c r="T107" s="16" t="e">
        <f>LOOKUP(S107,标准!$H$328:$H$332,标准!$G$328:$G$332)</f>
        <v>#DIV/0!</v>
      </c>
    </row>
    <row r="108" spans="1:20" ht="14.25">
      <c r="A108" s="46"/>
      <c r="B108" s="1" t="s">
        <v>70</v>
      </c>
      <c r="C108" s="32"/>
      <c r="D108" s="33"/>
      <c r="E108" s="34" t="e">
        <f t="shared" si="3"/>
        <v>#DIV/0!</v>
      </c>
      <c r="F108" s="18" t="e">
        <f>LOOKUP(E108,标准!$I$4:$I$11,标准!$B$4:$B$11)</f>
        <v>#DIV/0!</v>
      </c>
      <c r="G108" s="17"/>
      <c r="H108" s="16">
        <f>LOOKUP(G108,标准!$C$229:$C$250,标准!$B$229:$B$250)</f>
        <v>0</v>
      </c>
      <c r="I108" s="30"/>
      <c r="J108" s="16">
        <f>LOOKUP(I108,标准!$I$130:$I$151,标准!$B$130:$B$151)</f>
        <v>64</v>
      </c>
      <c r="K108" s="30"/>
      <c r="L108" s="16">
        <f>CHOOSE(MATCH(K108,{30,11.2,11,10.8,10.6,10.4,10.2,10,9.8,9.6,9.4,9.2,9,8.8,8.6,8.4,8.2,8.1,8,7.9,7.8,4},-1),0,10,20,30,40,50,60,62,64,66,68,70,72,74,76,78,80,85,90,95,100,100)</f>
        <v>100</v>
      </c>
      <c r="M108" s="17"/>
      <c r="N108" s="61" t="e">
        <f>LOOKUP(M108,标准!$I$28:$I$49,标准!$B$28:$B$49)</f>
        <v>#N/A</v>
      </c>
      <c r="O108" s="37"/>
      <c r="P108" s="16">
        <f>LOOKUP(O108,标准!$J$256:$J$280,标准!$I$256:$I$280)</f>
        <v>0</v>
      </c>
      <c r="Q108" s="43"/>
      <c r="R108" s="16">
        <f>CHOOSE(MATCH(Q108,{20,7,6.4,6.2,6,5.4,5.2,5.15,5.1,5.05,5,4.55,4.5,4.45,4.4,4.35,4.3,4.22,4.15,4.05,3.55,3.51,3.47,3.43,3.39,3.35,3.32,3.29,3.26,3.23,3.2,1},-1),0,10,20,30,40,50,60,62,64,66,68,70,72,74,76,78,80,85,90,95,100,101,102,103,104,105,106,107,108,109,110,110)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08" s="15" t="e">
        <f t="shared" si="2"/>
        <v>#DIV/0!</v>
      </c>
      <c r="T108" s="16" t="e">
        <f>LOOKUP(S108,标准!$H$328:$H$332,标准!$G$328:$G$332)</f>
        <v>#DIV/0!</v>
      </c>
    </row>
    <row r="109" spans="1:20" ht="14.25">
      <c r="A109" s="46"/>
      <c r="B109" s="1" t="s">
        <v>70</v>
      </c>
      <c r="C109" s="32"/>
      <c r="D109" s="33"/>
      <c r="E109" s="34" t="e">
        <f t="shared" si="3"/>
        <v>#DIV/0!</v>
      </c>
      <c r="F109" s="18" t="e">
        <f>LOOKUP(E109,标准!$I$4:$I$11,标准!$B$4:$B$11)</f>
        <v>#DIV/0!</v>
      </c>
      <c r="G109" s="17"/>
      <c r="H109" s="16">
        <f>LOOKUP(G109,标准!$C$229:$C$250,标准!$B$229:$B$250)</f>
        <v>0</v>
      </c>
      <c r="I109" s="30"/>
      <c r="J109" s="16">
        <f>LOOKUP(I109,标准!$I$130:$I$151,标准!$B$130:$B$151)</f>
        <v>64</v>
      </c>
      <c r="K109" s="30"/>
      <c r="L109" s="16">
        <f>CHOOSE(MATCH(K109,{30,11.2,11,10.8,10.6,10.4,10.2,10,9.8,9.6,9.4,9.2,9,8.8,8.6,8.4,8.2,8.1,8,7.9,7.8,4},-1),0,10,20,30,40,50,60,62,64,66,68,70,72,74,76,78,80,85,90,95,100,100)</f>
        <v>100</v>
      </c>
      <c r="M109" s="17"/>
      <c r="N109" s="61" t="e">
        <f>LOOKUP(M109,标准!$I$28:$I$49,标准!$B$28:$B$49)</f>
        <v>#N/A</v>
      </c>
      <c r="O109" s="37"/>
      <c r="P109" s="16">
        <f>LOOKUP(O109,标准!$J$256:$J$280,标准!$I$256:$I$280)</f>
        <v>0</v>
      </c>
      <c r="Q109" s="43"/>
      <c r="R109" s="16">
        <f>CHOOSE(MATCH(Q109,{20,7,6.4,6.2,6,5.4,5.2,5.15,5.1,5.05,5,4.55,4.5,4.45,4.4,4.35,4.3,4.22,4.15,4.05,3.55,3.51,3.47,3.43,3.39,3.35,3.32,3.29,3.26,3.23,3.2,1},-1),0,10,20,30,40,50,60,62,64,66,68,70,72,74,76,78,80,85,90,95,100,101,102,103,104,105,106,107,108,109,110,110)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09" s="15" t="e">
        <f t="shared" si="2"/>
        <v>#DIV/0!</v>
      </c>
      <c r="T109" s="16" t="e">
        <f>LOOKUP(S109,标准!$H$328:$H$332,标准!$G$328:$G$332)</f>
        <v>#DIV/0!</v>
      </c>
    </row>
    <row r="110" spans="1:20" ht="14.25">
      <c r="A110" s="46"/>
      <c r="B110" s="1" t="s">
        <v>70</v>
      </c>
      <c r="C110" s="32"/>
      <c r="D110" s="33"/>
      <c r="E110" s="34" t="e">
        <f t="shared" si="3"/>
        <v>#DIV/0!</v>
      </c>
      <c r="F110" s="18" t="e">
        <f>LOOKUP(E110,标准!$I$4:$I$11,标准!$B$4:$B$11)</f>
        <v>#DIV/0!</v>
      </c>
      <c r="G110" s="17"/>
      <c r="H110" s="16">
        <f>LOOKUP(G110,标准!$C$229:$C$250,标准!$B$229:$B$250)</f>
        <v>0</v>
      </c>
      <c r="I110" s="30"/>
      <c r="J110" s="16">
        <f>LOOKUP(I110,标准!$I$130:$I$151,标准!$B$130:$B$151)</f>
        <v>64</v>
      </c>
      <c r="K110" s="30"/>
      <c r="L110" s="16">
        <f>CHOOSE(MATCH(K110,{30,11.2,11,10.8,10.6,10.4,10.2,10,9.8,9.6,9.4,9.2,9,8.8,8.6,8.4,8.2,8.1,8,7.9,7.8,4},-1),0,10,20,30,40,50,60,62,64,66,68,70,72,74,76,78,80,85,90,95,100,100)</f>
        <v>100</v>
      </c>
      <c r="M110" s="17"/>
      <c r="N110" s="61" t="e">
        <f>LOOKUP(M110,标准!$I$28:$I$49,标准!$B$28:$B$49)</f>
        <v>#N/A</v>
      </c>
      <c r="O110" s="37"/>
      <c r="P110" s="16">
        <f>LOOKUP(O110,标准!$J$256:$J$280,标准!$I$256:$I$280)</f>
        <v>0</v>
      </c>
      <c r="Q110" s="43"/>
      <c r="R110" s="16">
        <f>CHOOSE(MATCH(Q110,{20,7,6.4,6.2,6,5.4,5.2,5.15,5.1,5.05,5,4.55,4.5,4.45,4.4,4.35,4.3,4.22,4.15,4.05,3.55,3.51,3.47,3.43,3.39,3.35,3.32,3.29,3.26,3.23,3.2,1},-1),0,10,20,30,40,50,60,62,64,66,68,70,72,74,76,78,80,85,90,95,100,101,102,103,104,105,106,107,108,109,110,110)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10" s="15" t="e">
        <f t="shared" si="2"/>
        <v>#DIV/0!</v>
      </c>
      <c r="T110" s="16" t="e">
        <f>LOOKUP(S110,标准!$H$328:$H$332,标准!$G$328:$G$332)</f>
        <v>#DIV/0!</v>
      </c>
    </row>
    <row r="111" spans="1:20" ht="14.25">
      <c r="A111" s="46"/>
      <c r="B111" s="1" t="s">
        <v>70</v>
      </c>
      <c r="C111" s="32"/>
      <c r="D111" s="33"/>
      <c r="E111" s="34" t="e">
        <f t="shared" si="3"/>
        <v>#DIV/0!</v>
      </c>
      <c r="F111" s="18" t="e">
        <f>LOOKUP(E111,标准!$I$4:$I$11,标准!$B$4:$B$11)</f>
        <v>#DIV/0!</v>
      </c>
      <c r="G111" s="17"/>
      <c r="H111" s="16">
        <f>LOOKUP(G111,标准!$C$229:$C$250,标准!$B$229:$B$250)</f>
        <v>0</v>
      </c>
      <c r="I111" s="30"/>
      <c r="J111" s="16">
        <f>LOOKUP(I111,标准!$I$130:$I$151,标准!$B$130:$B$151)</f>
        <v>64</v>
      </c>
      <c r="K111" s="30"/>
      <c r="L111" s="16">
        <f>CHOOSE(MATCH(K111,{30,11.2,11,10.8,10.6,10.4,10.2,10,9.8,9.6,9.4,9.2,9,8.8,8.6,8.4,8.2,8.1,8,7.9,7.8,4},-1),0,10,20,30,40,50,60,62,64,66,68,70,72,74,76,78,80,85,90,95,100,100)</f>
        <v>100</v>
      </c>
      <c r="M111" s="17"/>
      <c r="N111" s="61" t="e">
        <f>LOOKUP(M111,标准!$I$28:$I$49,标准!$B$28:$B$49)</f>
        <v>#N/A</v>
      </c>
      <c r="O111" s="37"/>
      <c r="P111" s="16">
        <f>LOOKUP(O111,标准!$J$256:$J$280,标准!$I$256:$I$280)</f>
        <v>0</v>
      </c>
      <c r="Q111" s="43"/>
      <c r="R111" s="16">
        <f>CHOOSE(MATCH(Q111,{20,7,6.4,6.2,6,5.4,5.2,5.15,5.1,5.05,5,4.55,4.5,4.45,4.4,4.35,4.3,4.22,4.15,4.05,3.55,3.51,3.47,3.43,3.39,3.35,3.32,3.29,3.26,3.23,3.2,1},-1),0,10,20,30,40,50,60,62,64,66,68,70,72,74,76,78,80,85,90,95,100,101,102,103,104,105,106,107,108,109,110,110)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11" s="15" t="e">
        <f t="shared" si="2"/>
        <v>#DIV/0!</v>
      </c>
      <c r="T111" s="16" t="e">
        <f>LOOKUP(S111,标准!$H$328:$H$332,标准!$G$328:$G$332)</f>
        <v>#DIV/0!</v>
      </c>
    </row>
    <row r="112" spans="1:20" ht="14.25">
      <c r="A112" s="46"/>
      <c r="B112" s="1" t="s">
        <v>70</v>
      </c>
      <c r="C112" s="32"/>
      <c r="D112" s="33"/>
      <c r="E112" s="34" t="e">
        <f t="shared" si="3"/>
        <v>#DIV/0!</v>
      </c>
      <c r="F112" s="18" t="e">
        <f>LOOKUP(E112,标准!$I$4:$I$11,标准!$B$4:$B$11)</f>
        <v>#DIV/0!</v>
      </c>
      <c r="G112" s="17"/>
      <c r="H112" s="16">
        <f>LOOKUP(G112,标准!$C$229:$C$250,标准!$B$229:$B$250)</f>
        <v>0</v>
      </c>
      <c r="I112" s="30"/>
      <c r="J112" s="16">
        <f>LOOKUP(I112,标准!$I$130:$I$151,标准!$B$130:$B$151)</f>
        <v>64</v>
      </c>
      <c r="K112" s="30"/>
      <c r="L112" s="16">
        <f>CHOOSE(MATCH(K112,{30,11.2,11,10.8,10.6,10.4,10.2,10,9.8,9.6,9.4,9.2,9,8.8,8.6,8.4,8.2,8.1,8,7.9,7.8,4},-1),0,10,20,30,40,50,60,62,64,66,68,70,72,74,76,78,80,85,90,95,100,100)</f>
        <v>100</v>
      </c>
      <c r="M112" s="17"/>
      <c r="N112" s="61" t="e">
        <f>LOOKUP(M112,标准!$I$28:$I$49,标准!$B$28:$B$49)</f>
        <v>#N/A</v>
      </c>
      <c r="O112" s="37"/>
      <c r="P112" s="16">
        <f>LOOKUP(O112,标准!$J$256:$J$280,标准!$I$256:$I$280)</f>
        <v>0</v>
      </c>
      <c r="Q112" s="43"/>
      <c r="R112" s="16">
        <f>CHOOSE(MATCH(Q112,{20,7,6.4,6.2,6,5.4,5.2,5.15,5.1,5.05,5,4.55,4.5,4.45,4.4,4.35,4.3,4.22,4.15,4.05,3.55,3.51,3.47,3.43,3.39,3.35,3.32,3.29,3.26,3.23,3.2,1},-1),0,10,20,30,40,50,60,62,64,66,68,70,72,74,76,78,80,85,90,95,100,101,102,103,104,105,106,107,108,109,110,110)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12" s="15" t="e">
        <f t="shared" si="2"/>
        <v>#DIV/0!</v>
      </c>
      <c r="T112" s="16" t="e">
        <f>LOOKUP(S112,标准!$H$328:$H$332,标准!$G$328:$G$332)</f>
        <v>#DIV/0!</v>
      </c>
    </row>
    <row r="113" spans="1:20" ht="14.25">
      <c r="A113" s="46"/>
      <c r="B113" s="1" t="s">
        <v>70</v>
      </c>
      <c r="C113" s="32"/>
      <c r="D113" s="33"/>
      <c r="E113" s="34" t="e">
        <f t="shared" si="3"/>
        <v>#DIV/0!</v>
      </c>
      <c r="F113" s="18" t="e">
        <f>LOOKUP(E113,标准!$I$4:$I$11,标准!$B$4:$B$11)</f>
        <v>#DIV/0!</v>
      </c>
      <c r="G113" s="17"/>
      <c r="H113" s="16">
        <f>LOOKUP(G113,标准!$C$229:$C$250,标准!$B$229:$B$250)</f>
        <v>0</v>
      </c>
      <c r="I113" s="30"/>
      <c r="J113" s="16">
        <f>LOOKUP(I113,标准!$I$130:$I$151,标准!$B$130:$B$151)</f>
        <v>64</v>
      </c>
      <c r="K113" s="30"/>
      <c r="L113" s="16">
        <f>CHOOSE(MATCH(K113,{30,11.2,11,10.8,10.6,10.4,10.2,10,9.8,9.6,9.4,9.2,9,8.8,8.6,8.4,8.2,8.1,8,7.9,7.8,4},-1),0,10,20,30,40,50,60,62,64,66,68,70,72,74,76,78,80,85,90,95,100,100)</f>
        <v>100</v>
      </c>
      <c r="M113" s="17"/>
      <c r="N113" s="61" t="e">
        <f>LOOKUP(M113,标准!$I$28:$I$49,标准!$B$28:$B$49)</f>
        <v>#N/A</v>
      </c>
      <c r="O113" s="37"/>
      <c r="P113" s="16">
        <f>LOOKUP(O113,标准!$J$256:$J$280,标准!$I$256:$I$280)</f>
        <v>0</v>
      </c>
      <c r="Q113" s="43"/>
      <c r="R113" s="16">
        <f>CHOOSE(MATCH(Q113,{20,7,6.4,6.2,6,5.4,5.2,5.15,5.1,5.05,5,4.55,4.5,4.45,4.4,4.35,4.3,4.22,4.15,4.05,3.55,3.51,3.47,3.43,3.39,3.35,3.32,3.29,3.26,3.23,3.2,1},-1),0,10,20,30,40,50,60,62,64,66,68,70,72,74,76,78,80,85,90,95,100,101,102,103,104,105,106,107,108,109,110,110)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13" s="15" t="e">
        <f t="shared" si="2"/>
        <v>#DIV/0!</v>
      </c>
      <c r="T113" s="16" t="e">
        <f>LOOKUP(S113,标准!$H$328:$H$332,标准!$G$328:$G$332)</f>
        <v>#DIV/0!</v>
      </c>
    </row>
    <row r="114" spans="1:20" ht="14.25">
      <c r="A114" s="46"/>
      <c r="B114" s="1" t="s">
        <v>70</v>
      </c>
      <c r="C114" s="32"/>
      <c r="D114" s="33"/>
      <c r="E114" s="34" t="e">
        <f t="shared" si="3"/>
        <v>#DIV/0!</v>
      </c>
      <c r="F114" s="18" t="e">
        <f>LOOKUP(E114,标准!$I$4:$I$11,标准!$B$4:$B$11)</f>
        <v>#DIV/0!</v>
      </c>
      <c r="G114" s="17"/>
      <c r="H114" s="16">
        <f>LOOKUP(G114,标准!$C$229:$C$250,标准!$B$229:$B$250)</f>
        <v>0</v>
      </c>
      <c r="I114" s="30"/>
      <c r="J114" s="16">
        <f>LOOKUP(I114,标准!$I$130:$I$151,标准!$B$130:$B$151)</f>
        <v>64</v>
      </c>
      <c r="K114" s="30"/>
      <c r="L114" s="16">
        <f>CHOOSE(MATCH(K114,{30,11.2,11,10.8,10.6,10.4,10.2,10,9.8,9.6,9.4,9.2,9,8.8,8.6,8.4,8.2,8.1,8,7.9,7.8,4},-1),0,10,20,30,40,50,60,62,64,66,68,70,72,74,76,78,80,85,90,95,100,100)</f>
        <v>100</v>
      </c>
      <c r="M114" s="17"/>
      <c r="N114" s="61" t="e">
        <f>LOOKUP(M114,标准!$I$28:$I$49,标准!$B$28:$B$49)</f>
        <v>#N/A</v>
      </c>
      <c r="O114" s="37"/>
      <c r="P114" s="16">
        <f>LOOKUP(O114,标准!$J$256:$J$280,标准!$I$256:$I$280)</f>
        <v>0</v>
      </c>
      <c r="Q114" s="43"/>
      <c r="R114" s="16">
        <f>CHOOSE(MATCH(Q114,{20,7,6.4,6.2,6,5.4,5.2,5.15,5.1,5.05,5,4.55,4.5,4.45,4.4,4.35,4.3,4.22,4.15,4.05,3.55,3.51,3.47,3.43,3.39,3.35,3.32,3.29,3.26,3.23,3.2,1},-1),0,10,20,30,40,50,60,62,64,66,68,70,72,74,76,78,80,85,90,95,100,101,102,103,104,105,106,107,108,109,110,110)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14" s="15" t="e">
        <f t="shared" si="2"/>
        <v>#DIV/0!</v>
      </c>
      <c r="T114" s="16" t="e">
        <f>LOOKUP(S114,标准!$H$328:$H$332,标准!$G$328:$G$332)</f>
        <v>#DIV/0!</v>
      </c>
    </row>
    <row r="115" spans="1:20" ht="14.25">
      <c r="A115" s="46"/>
      <c r="B115" s="1" t="s">
        <v>70</v>
      </c>
      <c r="C115" s="32"/>
      <c r="D115" s="33"/>
      <c r="E115" s="34" t="e">
        <f t="shared" si="3"/>
        <v>#DIV/0!</v>
      </c>
      <c r="F115" s="18" t="e">
        <f>LOOKUP(E115,标准!$I$4:$I$11,标准!$B$4:$B$11)</f>
        <v>#DIV/0!</v>
      </c>
      <c r="G115" s="17"/>
      <c r="H115" s="16">
        <f>LOOKUP(G115,标准!$C$229:$C$250,标准!$B$229:$B$250)</f>
        <v>0</v>
      </c>
      <c r="I115" s="30"/>
      <c r="J115" s="16">
        <f>LOOKUP(I115,标准!$I$130:$I$151,标准!$B$130:$B$151)</f>
        <v>64</v>
      </c>
      <c r="K115" s="30"/>
      <c r="L115" s="16">
        <f>CHOOSE(MATCH(K115,{30,11.2,11,10.8,10.6,10.4,10.2,10,9.8,9.6,9.4,9.2,9,8.8,8.6,8.4,8.2,8.1,8,7.9,7.8,4},-1),0,10,20,30,40,50,60,62,64,66,68,70,72,74,76,78,80,85,90,95,100,100)</f>
        <v>100</v>
      </c>
      <c r="M115" s="17"/>
      <c r="N115" s="61" t="e">
        <f>LOOKUP(M115,标准!$I$28:$I$49,标准!$B$28:$B$49)</f>
        <v>#N/A</v>
      </c>
      <c r="O115" s="37"/>
      <c r="P115" s="16">
        <f>LOOKUP(O115,标准!$J$256:$J$280,标准!$I$256:$I$280)</f>
        <v>0</v>
      </c>
      <c r="Q115" s="43"/>
      <c r="R115" s="16">
        <f>CHOOSE(MATCH(Q115,{20,7,6.4,6.2,6,5.4,5.2,5.15,5.1,5.05,5,4.55,4.5,4.45,4.4,4.35,4.3,4.22,4.15,4.05,3.55,3.51,3.47,3.43,3.39,3.35,3.32,3.29,3.26,3.23,3.2,1},-1),0,10,20,30,40,50,60,62,64,66,68,70,72,74,76,78,80,85,90,95,100,101,102,103,104,105,106,107,108,109,110,110)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15" s="15" t="e">
        <f t="shared" si="2"/>
        <v>#DIV/0!</v>
      </c>
      <c r="T115" s="16" t="e">
        <f>LOOKUP(S115,标准!$H$328:$H$332,标准!$G$328:$G$332)</f>
        <v>#DIV/0!</v>
      </c>
    </row>
    <row r="116" spans="1:20" ht="14.25">
      <c r="A116" s="46"/>
      <c r="B116" s="1" t="s">
        <v>70</v>
      </c>
      <c r="C116" s="32"/>
      <c r="D116" s="33"/>
      <c r="E116" s="34" t="e">
        <f t="shared" si="3"/>
        <v>#DIV/0!</v>
      </c>
      <c r="F116" s="18" t="e">
        <f>LOOKUP(E116,标准!$I$4:$I$11,标准!$B$4:$B$11)</f>
        <v>#DIV/0!</v>
      </c>
      <c r="G116" s="17"/>
      <c r="H116" s="16">
        <f>LOOKUP(G116,标准!$C$229:$C$250,标准!$B$229:$B$250)</f>
        <v>0</v>
      </c>
      <c r="I116" s="30"/>
      <c r="J116" s="16">
        <f>LOOKUP(I116,标准!$I$130:$I$151,标准!$B$130:$B$151)</f>
        <v>64</v>
      </c>
      <c r="K116" s="30"/>
      <c r="L116" s="16">
        <f>CHOOSE(MATCH(K116,{30,11.2,11,10.8,10.6,10.4,10.2,10,9.8,9.6,9.4,9.2,9,8.8,8.6,8.4,8.2,8.1,8,7.9,7.8,4},-1),0,10,20,30,40,50,60,62,64,66,68,70,72,74,76,78,80,85,90,95,100,100)</f>
        <v>100</v>
      </c>
      <c r="M116" s="17"/>
      <c r="N116" s="61" t="e">
        <f>LOOKUP(M116,标准!$I$28:$I$49,标准!$B$28:$B$49)</f>
        <v>#N/A</v>
      </c>
      <c r="O116" s="37"/>
      <c r="P116" s="16">
        <f>LOOKUP(O116,标准!$J$256:$J$280,标准!$I$256:$I$280)</f>
        <v>0</v>
      </c>
      <c r="Q116" s="43"/>
      <c r="R116" s="16">
        <f>CHOOSE(MATCH(Q116,{20,7,6.4,6.2,6,5.4,5.2,5.15,5.1,5.05,5,4.55,4.5,4.45,4.4,4.35,4.3,4.22,4.15,4.05,3.55,3.51,3.47,3.43,3.39,3.35,3.32,3.29,3.26,3.23,3.2,1},-1),0,10,20,30,40,50,60,62,64,66,68,70,72,74,76,78,80,85,90,95,100,101,102,103,104,105,106,107,108,109,110,110)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16" s="15" t="e">
        <f t="shared" si="2"/>
        <v>#DIV/0!</v>
      </c>
      <c r="T116" s="16" t="e">
        <f>LOOKUP(S116,标准!$H$328:$H$332,标准!$G$328:$G$332)</f>
        <v>#DIV/0!</v>
      </c>
    </row>
    <row r="117" spans="1:20" ht="14.25">
      <c r="A117" s="46"/>
      <c r="B117" s="1" t="s">
        <v>70</v>
      </c>
      <c r="C117" s="32"/>
      <c r="D117" s="33"/>
      <c r="E117" s="34" t="e">
        <f t="shared" si="3"/>
        <v>#DIV/0!</v>
      </c>
      <c r="F117" s="18" t="e">
        <f>LOOKUP(E117,标准!$I$4:$I$11,标准!$B$4:$B$11)</f>
        <v>#DIV/0!</v>
      </c>
      <c r="G117" s="17"/>
      <c r="H117" s="16">
        <f>LOOKUP(G117,标准!$C$229:$C$250,标准!$B$229:$B$250)</f>
        <v>0</v>
      </c>
      <c r="I117" s="30"/>
      <c r="J117" s="16">
        <f>LOOKUP(I117,标准!$I$130:$I$151,标准!$B$130:$B$151)</f>
        <v>64</v>
      </c>
      <c r="K117" s="30"/>
      <c r="L117" s="16">
        <f>CHOOSE(MATCH(K117,{30,11.2,11,10.8,10.6,10.4,10.2,10,9.8,9.6,9.4,9.2,9,8.8,8.6,8.4,8.2,8.1,8,7.9,7.8,4},-1),0,10,20,30,40,50,60,62,64,66,68,70,72,74,76,78,80,85,90,95,100,100)</f>
        <v>100</v>
      </c>
      <c r="M117" s="17"/>
      <c r="N117" s="61" t="e">
        <f>LOOKUP(M117,标准!$I$28:$I$49,标准!$B$28:$B$49)</f>
        <v>#N/A</v>
      </c>
      <c r="O117" s="37"/>
      <c r="P117" s="16">
        <f>LOOKUP(O117,标准!$J$256:$J$280,标准!$I$256:$I$280)</f>
        <v>0</v>
      </c>
      <c r="Q117" s="43"/>
      <c r="R117" s="16">
        <f>CHOOSE(MATCH(Q117,{20,7,6.4,6.2,6,5.4,5.2,5.15,5.1,5.05,5,4.55,4.5,4.45,4.4,4.35,4.3,4.22,4.15,4.05,3.55,3.51,3.47,3.43,3.39,3.35,3.32,3.29,3.26,3.23,3.2,1},-1),0,10,20,30,40,50,60,62,64,66,68,70,72,74,76,78,80,85,90,95,100,101,102,103,104,105,106,107,108,109,110,110)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17" s="15" t="e">
        <f t="shared" si="2"/>
        <v>#DIV/0!</v>
      </c>
      <c r="T117" s="16" t="e">
        <f>LOOKUP(S117,标准!$H$328:$H$332,标准!$G$328:$G$332)</f>
        <v>#DIV/0!</v>
      </c>
    </row>
    <row r="118" spans="1:20" ht="14.25">
      <c r="A118" s="46"/>
      <c r="B118" s="1" t="s">
        <v>70</v>
      </c>
      <c r="C118" s="32"/>
      <c r="D118" s="33"/>
      <c r="E118" s="34" t="e">
        <f t="shared" si="3"/>
        <v>#DIV/0!</v>
      </c>
      <c r="F118" s="18" t="e">
        <f>LOOKUP(E118,标准!$I$4:$I$11,标准!$B$4:$B$11)</f>
        <v>#DIV/0!</v>
      </c>
      <c r="G118" s="17"/>
      <c r="H118" s="16">
        <f>LOOKUP(G118,标准!$C$229:$C$250,标准!$B$229:$B$250)</f>
        <v>0</v>
      </c>
      <c r="I118" s="30"/>
      <c r="J118" s="16">
        <f>LOOKUP(I118,标准!$I$130:$I$151,标准!$B$130:$B$151)</f>
        <v>64</v>
      </c>
      <c r="K118" s="30"/>
      <c r="L118" s="16">
        <f>CHOOSE(MATCH(K118,{30,11.2,11,10.8,10.6,10.4,10.2,10,9.8,9.6,9.4,9.2,9,8.8,8.6,8.4,8.2,8.1,8,7.9,7.8,4},-1),0,10,20,30,40,50,60,62,64,66,68,70,72,74,76,78,80,85,90,95,100,100)</f>
        <v>100</v>
      </c>
      <c r="M118" s="17"/>
      <c r="N118" s="61" t="e">
        <f>LOOKUP(M118,标准!$I$28:$I$49,标准!$B$28:$B$49)</f>
        <v>#N/A</v>
      </c>
      <c r="O118" s="37"/>
      <c r="P118" s="16">
        <f>LOOKUP(O118,标准!$J$256:$J$280,标准!$I$256:$I$280)</f>
        <v>0</v>
      </c>
      <c r="Q118" s="43"/>
      <c r="R118" s="16">
        <f>CHOOSE(MATCH(Q118,{20,7,6.4,6.2,6,5.4,5.2,5.15,5.1,5.05,5,4.55,4.5,4.45,4.4,4.35,4.3,4.22,4.15,4.05,3.55,3.51,3.47,3.43,3.39,3.35,3.32,3.29,3.26,3.23,3.2,1},-1),0,10,20,30,40,50,60,62,64,66,68,70,72,74,76,78,80,85,90,95,100,101,102,103,104,105,106,107,108,109,110,110)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18" s="15" t="e">
        <f t="shared" si="2"/>
        <v>#DIV/0!</v>
      </c>
      <c r="T118" s="16" t="e">
        <f>LOOKUP(S118,标准!$H$328:$H$332,标准!$G$328:$G$332)</f>
        <v>#DIV/0!</v>
      </c>
    </row>
    <row r="119" spans="1:20" ht="14.25">
      <c r="A119" s="46"/>
      <c r="B119" s="1" t="s">
        <v>70</v>
      </c>
      <c r="C119" s="32"/>
      <c r="D119" s="33"/>
      <c r="E119" s="34" t="e">
        <f t="shared" si="3"/>
        <v>#DIV/0!</v>
      </c>
      <c r="F119" s="18" t="e">
        <f>LOOKUP(E119,标准!$I$4:$I$11,标准!$B$4:$B$11)</f>
        <v>#DIV/0!</v>
      </c>
      <c r="G119" s="17"/>
      <c r="H119" s="16">
        <f>LOOKUP(G119,标准!$C$229:$C$250,标准!$B$229:$B$250)</f>
        <v>0</v>
      </c>
      <c r="I119" s="30"/>
      <c r="J119" s="16">
        <f>LOOKUP(I119,标准!$I$130:$I$151,标准!$B$130:$B$151)</f>
        <v>64</v>
      </c>
      <c r="K119" s="30"/>
      <c r="L119" s="16">
        <f>CHOOSE(MATCH(K119,{30,11.2,11,10.8,10.6,10.4,10.2,10,9.8,9.6,9.4,9.2,9,8.8,8.6,8.4,8.2,8.1,8,7.9,7.8,4},-1),0,10,20,30,40,50,60,62,64,66,68,70,72,74,76,78,80,85,90,95,100,100)</f>
        <v>100</v>
      </c>
      <c r="M119" s="17"/>
      <c r="N119" s="61" t="e">
        <f>LOOKUP(M119,标准!$I$28:$I$49,标准!$B$28:$B$49)</f>
        <v>#N/A</v>
      </c>
      <c r="O119" s="37"/>
      <c r="P119" s="16">
        <f>LOOKUP(O119,标准!$J$256:$J$280,标准!$I$256:$I$280)</f>
        <v>0</v>
      </c>
      <c r="Q119" s="43"/>
      <c r="R119" s="16">
        <f>CHOOSE(MATCH(Q119,{20,7,6.4,6.2,6,5.4,5.2,5.15,5.1,5.05,5,4.55,4.5,4.45,4.4,4.35,4.3,4.22,4.15,4.05,3.55,3.51,3.47,3.43,3.39,3.35,3.32,3.29,3.26,3.23,3.2,1},-1),0,10,20,30,40,50,60,62,64,66,68,70,72,74,76,78,80,85,90,95,100,101,102,103,104,105,106,107,108,109,110,110)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19" s="15" t="e">
        <f t="shared" si="2"/>
        <v>#DIV/0!</v>
      </c>
      <c r="T119" s="16" t="e">
        <f>LOOKUP(S119,标准!$H$328:$H$332,标准!$G$328:$G$332)</f>
        <v>#DIV/0!</v>
      </c>
    </row>
    <row r="120" spans="1:20" ht="14.25">
      <c r="A120" s="46"/>
      <c r="B120" s="1" t="s">
        <v>70</v>
      </c>
      <c r="C120" s="32"/>
      <c r="D120" s="33"/>
      <c r="E120" s="34" t="e">
        <f t="shared" si="3"/>
        <v>#DIV/0!</v>
      </c>
      <c r="F120" s="18" t="e">
        <f>LOOKUP(E120,标准!$I$4:$I$11,标准!$B$4:$B$11)</f>
        <v>#DIV/0!</v>
      </c>
      <c r="G120" s="17"/>
      <c r="H120" s="16">
        <f>LOOKUP(G120,标准!$C$229:$C$250,标准!$B$229:$B$250)</f>
        <v>0</v>
      </c>
      <c r="I120" s="30"/>
      <c r="J120" s="16">
        <f>LOOKUP(I120,标准!$I$130:$I$151,标准!$B$130:$B$151)</f>
        <v>64</v>
      </c>
      <c r="K120" s="30"/>
      <c r="L120" s="16">
        <f>CHOOSE(MATCH(K120,{30,11.2,11,10.8,10.6,10.4,10.2,10,9.8,9.6,9.4,9.2,9,8.8,8.6,8.4,8.2,8.1,8,7.9,7.8,4},-1),0,10,20,30,40,50,60,62,64,66,68,70,72,74,76,78,80,85,90,95,100,100)</f>
        <v>100</v>
      </c>
      <c r="M120" s="17"/>
      <c r="N120" s="61" t="e">
        <f>LOOKUP(M120,标准!$I$28:$I$49,标准!$B$28:$B$49)</f>
        <v>#N/A</v>
      </c>
      <c r="O120" s="37"/>
      <c r="P120" s="16">
        <f>LOOKUP(O120,标准!$J$256:$J$280,标准!$I$256:$I$280)</f>
        <v>0</v>
      </c>
      <c r="Q120" s="43"/>
      <c r="R120" s="16">
        <f>CHOOSE(MATCH(Q120,{20,7,6.4,6.2,6,5.4,5.2,5.15,5.1,5.05,5,4.55,4.5,4.45,4.4,4.35,4.3,4.22,4.15,4.05,3.55,3.51,3.47,3.43,3.39,3.35,3.32,3.29,3.26,3.23,3.2,1},-1),0,10,20,30,40,50,60,62,64,66,68,70,72,74,76,78,80,85,90,95,100,101,102,103,104,105,106,107,108,109,110,110)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20" s="15" t="e">
        <f t="shared" si="2"/>
        <v>#DIV/0!</v>
      </c>
      <c r="T120" s="16" t="e">
        <f>LOOKUP(S120,标准!$H$328:$H$332,标准!$G$328:$G$332)</f>
        <v>#DIV/0!</v>
      </c>
    </row>
    <row r="121" spans="1:20" ht="14.25">
      <c r="A121" s="46"/>
      <c r="B121" s="1" t="s">
        <v>70</v>
      </c>
      <c r="C121" s="32"/>
      <c r="D121" s="33"/>
      <c r="E121" s="34" t="e">
        <f t="shared" si="3"/>
        <v>#DIV/0!</v>
      </c>
      <c r="F121" s="18" t="e">
        <f>LOOKUP(E121,标准!$I$4:$I$11,标准!$B$4:$B$11)</f>
        <v>#DIV/0!</v>
      </c>
      <c r="G121" s="17"/>
      <c r="H121" s="16">
        <f>LOOKUP(G121,标准!$C$229:$C$250,标准!$B$229:$B$250)</f>
        <v>0</v>
      </c>
      <c r="I121" s="30"/>
      <c r="J121" s="16">
        <f>LOOKUP(I121,标准!$I$130:$I$151,标准!$B$130:$B$151)</f>
        <v>64</v>
      </c>
      <c r="K121" s="30"/>
      <c r="L121" s="16">
        <f>CHOOSE(MATCH(K121,{30,11.2,11,10.8,10.6,10.4,10.2,10,9.8,9.6,9.4,9.2,9,8.8,8.6,8.4,8.2,8.1,8,7.9,7.8,4},-1),0,10,20,30,40,50,60,62,64,66,68,70,72,74,76,78,80,85,90,95,100,100)</f>
        <v>100</v>
      </c>
      <c r="M121" s="17"/>
      <c r="N121" s="61" t="e">
        <f>LOOKUP(M121,标准!$I$28:$I$49,标准!$B$28:$B$49)</f>
        <v>#N/A</v>
      </c>
      <c r="O121" s="37"/>
      <c r="P121" s="16">
        <f>LOOKUP(O121,标准!$J$256:$J$280,标准!$I$256:$I$280)</f>
        <v>0</v>
      </c>
      <c r="Q121" s="43"/>
      <c r="R121" s="16">
        <f>CHOOSE(MATCH(Q121,{20,7,6.4,6.2,6,5.4,5.2,5.15,5.1,5.05,5,4.55,4.5,4.45,4.4,4.35,4.3,4.22,4.15,4.05,3.55,3.51,3.47,3.43,3.39,3.35,3.32,3.29,3.26,3.23,3.2,1},-1),0,10,20,30,40,50,60,62,64,66,68,70,72,74,76,78,80,85,90,95,100,101,102,103,104,105,106,107,108,109,110,110)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21" s="15" t="e">
        <f t="shared" si="2"/>
        <v>#DIV/0!</v>
      </c>
      <c r="T121" s="16" t="e">
        <f>LOOKUP(S121,标准!$H$328:$H$332,标准!$G$328:$G$332)</f>
        <v>#DIV/0!</v>
      </c>
    </row>
    <row r="122" spans="1:20" ht="14.25">
      <c r="A122" s="46"/>
      <c r="B122" s="1" t="s">
        <v>70</v>
      </c>
      <c r="C122" s="32"/>
      <c r="D122" s="33"/>
      <c r="E122" s="34" t="e">
        <f t="shared" si="3"/>
        <v>#DIV/0!</v>
      </c>
      <c r="F122" s="18" t="e">
        <f>LOOKUP(E122,标准!$I$4:$I$11,标准!$B$4:$B$11)</f>
        <v>#DIV/0!</v>
      </c>
      <c r="G122" s="17"/>
      <c r="H122" s="16">
        <f>LOOKUP(G122,标准!$C$229:$C$250,标准!$B$229:$B$250)</f>
        <v>0</v>
      </c>
      <c r="I122" s="30"/>
      <c r="J122" s="16">
        <f>LOOKUP(I122,标准!$I$130:$I$151,标准!$B$130:$B$151)</f>
        <v>64</v>
      </c>
      <c r="K122" s="30"/>
      <c r="L122" s="16">
        <f>CHOOSE(MATCH(K122,{30,11.2,11,10.8,10.6,10.4,10.2,10,9.8,9.6,9.4,9.2,9,8.8,8.6,8.4,8.2,8.1,8,7.9,7.8,4},-1),0,10,20,30,40,50,60,62,64,66,68,70,72,74,76,78,80,85,90,95,100,100)</f>
        <v>100</v>
      </c>
      <c r="M122" s="17"/>
      <c r="N122" s="61" t="e">
        <f>LOOKUP(M122,标准!$I$28:$I$49,标准!$B$28:$B$49)</f>
        <v>#N/A</v>
      </c>
      <c r="O122" s="37"/>
      <c r="P122" s="16">
        <f>LOOKUP(O122,标准!$J$256:$J$280,标准!$I$256:$I$280)</f>
        <v>0</v>
      </c>
      <c r="Q122" s="43"/>
      <c r="R122" s="16">
        <f>CHOOSE(MATCH(Q122,{20,7,6.4,6.2,6,5.4,5.2,5.15,5.1,5.05,5,4.55,4.5,4.45,4.4,4.35,4.3,4.22,4.15,4.05,3.55,3.51,3.47,3.43,3.39,3.35,3.32,3.29,3.26,3.23,3.2,1},-1),0,10,20,30,40,50,60,62,64,66,68,70,72,74,76,78,80,85,90,95,100,101,102,103,104,105,106,107,108,109,110,110)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22" s="15" t="e">
        <f t="shared" si="2"/>
        <v>#DIV/0!</v>
      </c>
      <c r="T122" s="16" t="e">
        <f>LOOKUP(S122,标准!$H$328:$H$332,标准!$G$328:$G$332)</f>
        <v>#DIV/0!</v>
      </c>
    </row>
    <row r="123" spans="1:20" ht="14.25">
      <c r="A123" s="46"/>
      <c r="B123" s="1" t="s">
        <v>70</v>
      </c>
      <c r="C123" s="32"/>
      <c r="D123" s="33"/>
      <c r="E123" s="34" t="e">
        <f t="shared" si="3"/>
        <v>#DIV/0!</v>
      </c>
      <c r="F123" s="18" t="e">
        <f>LOOKUP(E123,标准!$I$4:$I$11,标准!$B$4:$B$11)</f>
        <v>#DIV/0!</v>
      </c>
      <c r="G123" s="17"/>
      <c r="H123" s="16">
        <f>LOOKUP(G123,标准!$C$229:$C$250,标准!$B$229:$B$250)</f>
        <v>0</v>
      </c>
      <c r="I123" s="30"/>
      <c r="J123" s="16">
        <f>LOOKUP(I123,标准!$I$130:$I$151,标准!$B$130:$B$151)</f>
        <v>64</v>
      </c>
      <c r="K123" s="30"/>
      <c r="L123" s="16">
        <f>CHOOSE(MATCH(K123,{30,11.2,11,10.8,10.6,10.4,10.2,10,9.8,9.6,9.4,9.2,9,8.8,8.6,8.4,8.2,8.1,8,7.9,7.8,4},-1),0,10,20,30,40,50,60,62,64,66,68,70,72,74,76,78,80,85,90,95,100,100)</f>
        <v>100</v>
      </c>
      <c r="M123" s="17"/>
      <c r="N123" s="61" t="e">
        <f>LOOKUP(M123,标准!$I$28:$I$49,标准!$B$28:$B$49)</f>
        <v>#N/A</v>
      </c>
      <c r="O123" s="37"/>
      <c r="P123" s="16">
        <f>LOOKUP(O123,标准!$J$256:$J$280,标准!$I$256:$I$280)</f>
        <v>0</v>
      </c>
      <c r="Q123" s="43"/>
      <c r="R123" s="16">
        <f>CHOOSE(MATCH(Q123,{20,7,6.4,6.2,6,5.4,5.2,5.15,5.1,5.05,5,4.55,4.5,4.45,4.4,4.35,4.3,4.22,4.15,4.05,3.55,3.51,3.47,3.43,3.39,3.35,3.32,3.29,3.26,3.23,3.2,1},-1),0,10,20,30,40,50,60,62,64,66,68,70,72,74,76,78,80,85,90,95,100,101,102,103,104,105,106,107,108,109,110,110)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23" s="15" t="e">
        <f t="shared" si="2"/>
        <v>#DIV/0!</v>
      </c>
      <c r="T123" s="16" t="e">
        <f>LOOKUP(S123,标准!$H$328:$H$332,标准!$G$328:$G$332)</f>
        <v>#DIV/0!</v>
      </c>
    </row>
    <row r="124" spans="1:20" ht="14.25">
      <c r="A124" s="46"/>
      <c r="B124" s="1" t="s">
        <v>70</v>
      </c>
      <c r="C124" s="32"/>
      <c r="D124" s="33"/>
      <c r="E124" s="34" t="e">
        <f t="shared" si="3"/>
        <v>#DIV/0!</v>
      </c>
      <c r="F124" s="18" t="e">
        <f>LOOKUP(E124,标准!$I$4:$I$11,标准!$B$4:$B$11)</f>
        <v>#DIV/0!</v>
      </c>
      <c r="G124" s="17"/>
      <c r="H124" s="16">
        <f>LOOKUP(G124,标准!$C$229:$C$250,标准!$B$229:$B$250)</f>
        <v>0</v>
      </c>
      <c r="I124" s="30"/>
      <c r="J124" s="16">
        <f>LOOKUP(I124,标准!$I$130:$I$151,标准!$B$130:$B$151)</f>
        <v>64</v>
      </c>
      <c r="K124" s="30"/>
      <c r="L124" s="16">
        <f>CHOOSE(MATCH(K124,{30,11.2,11,10.8,10.6,10.4,10.2,10,9.8,9.6,9.4,9.2,9,8.8,8.6,8.4,8.2,8.1,8,7.9,7.8,4},-1),0,10,20,30,40,50,60,62,64,66,68,70,72,74,76,78,80,85,90,95,100,100)</f>
        <v>100</v>
      </c>
      <c r="M124" s="17"/>
      <c r="N124" s="61" t="e">
        <f>LOOKUP(M124,标准!$I$28:$I$49,标准!$B$28:$B$49)</f>
        <v>#N/A</v>
      </c>
      <c r="O124" s="37"/>
      <c r="P124" s="16">
        <f>LOOKUP(O124,标准!$J$256:$J$280,标准!$I$256:$I$280)</f>
        <v>0</v>
      </c>
      <c r="Q124" s="43"/>
      <c r="R124" s="16">
        <f>CHOOSE(MATCH(Q124,{20,7,6.4,6.2,6,5.4,5.2,5.15,5.1,5.05,5,4.55,4.5,4.45,4.4,4.35,4.3,4.22,4.15,4.05,3.55,3.51,3.47,3.43,3.39,3.35,3.32,3.29,3.26,3.23,3.2,1},-1),0,10,20,30,40,50,60,62,64,66,68,70,72,74,76,78,80,85,90,95,100,101,102,103,104,105,106,107,108,109,110,110)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24" s="15" t="e">
        <f t="shared" si="2"/>
        <v>#DIV/0!</v>
      </c>
      <c r="T124" s="16" t="e">
        <f>LOOKUP(S124,标准!$H$328:$H$332,标准!$G$328:$G$332)</f>
        <v>#DIV/0!</v>
      </c>
    </row>
    <row r="125" spans="1:20" ht="14.25">
      <c r="A125" s="46"/>
      <c r="B125" s="1" t="s">
        <v>70</v>
      </c>
      <c r="C125" s="32"/>
      <c r="D125" s="33"/>
      <c r="E125" s="34" t="e">
        <f t="shared" si="3"/>
        <v>#DIV/0!</v>
      </c>
      <c r="F125" s="18" t="e">
        <f>LOOKUP(E125,标准!$I$4:$I$11,标准!$B$4:$B$11)</f>
        <v>#DIV/0!</v>
      </c>
      <c r="G125" s="17"/>
      <c r="H125" s="16">
        <f>LOOKUP(G125,标准!$C$229:$C$250,标准!$B$229:$B$250)</f>
        <v>0</v>
      </c>
      <c r="I125" s="30"/>
      <c r="J125" s="16">
        <f>LOOKUP(I125,标准!$I$130:$I$151,标准!$B$130:$B$151)</f>
        <v>64</v>
      </c>
      <c r="K125" s="30"/>
      <c r="L125" s="16">
        <f>CHOOSE(MATCH(K125,{30,11.2,11,10.8,10.6,10.4,10.2,10,9.8,9.6,9.4,9.2,9,8.8,8.6,8.4,8.2,8.1,8,7.9,7.8,4},-1),0,10,20,30,40,50,60,62,64,66,68,70,72,74,76,78,80,85,90,95,100,100)</f>
        <v>100</v>
      </c>
      <c r="M125" s="17"/>
      <c r="N125" s="61" t="e">
        <f>LOOKUP(M125,标准!$I$28:$I$49,标准!$B$28:$B$49)</f>
        <v>#N/A</v>
      </c>
      <c r="O125" s="37"/>
      <c r="P125" s="16">
        <f>LOOKUP(O125,标准!$J$256:$J$280,标准!$I$256:$I$280)</f>
        <v>0</v>
      </c>
      <c r="Q125" s="43"/>
      <c r="R125" s="16">
        <f>CHOOSE(MATCH(Q125,{20,7,6.4,6.2,6,5.4,5.2,5.15,5.1,5.05,5,4.55,4.5,4.45,4.4,4.35,4.3,4.22,4.15,4.05,3.55,3.51,3.47,3.43,3.39,3.35,3.32,3.29,3.26,3.23,3.2,1},-1),0,10,20,30,40,50,60,62,64,66,68,70,72,74,76,78,80,85,90,95,100,101,102,103,104,105,106,107,108,109,110,110)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25" s="15" t="e">
        <f t="shared" si="2"/>
        <v>#DIV/0!</v>
      </c>
      <c r="T125" s="16" t="e">
        <f>LOOKUP(S125,标准!$H$328:$H$332,标准!$G$328:$G$332)</f>
        <v>#DIV/0!</v>
      </c>
    </row>
    <row r="126" spans="1:20" ht="14.25">
      <c r="A126" s="46"/>
      <c r="B126" s="1" t="s">
        <v>70</v>
      </c>
      <c r="C126" s="32"/>
      <c r="D126" s="33"/>
      <c r="E126" s="34" t="e">
        <f t="shared" si="3"/>
        <v>#DIV/0!</v>
      </c>
      <c r="F126" s="18" t="e">
        <f>LOOKUP(E126,标准!$I$4:$I$11,标准!$B$4:$B$11)</f>
        <v>#DIV/0!</v>
      </c>
      <c r="G126" s="17"/>
      <c r="H126" s="16">
        <f>LOOKUP(G126,标准!$C$229:$C$250,标准!$B$229:$B$250)</f>
        <v>0</v>
      </c>
      <c r="I126" s="30"/>
      <c r="J126" s="16">
        <f>LOOKUP(I126,标准!$I$130:$I$151,标准!$B$130:$B$151)</f>
        <v>64</v>
      </c>
      <c r="K126" s="30"/>
      <c r="L126" s="16">
        <f>CHOOSE(MATCH(K126,{30,11.2,11,10.8,10.6,10.4,10.2,10,9.8,9.6,9.4,9.2,9,8.8,8.6,8.4,8.2,8.1,8,7.9,7.8,4},-1),0,10,20,30,40,50,60,62,64,66,68,70,72,74,76,78,80,85,90,95,100,100)</f>
        <v>100</v>
      </c>
      <c r="M126" s="17"/>
      <c r="N126" s="61" t="e">
        <f>LOOKUP(M126,标准!$I$28:$I$49,标准!$B$28:$B$49)</f>
        <v>#N/A</v>
      </c>
      <c r="O126" s="37"/>
      <c r="P126" s="16">
        <f>LOOKUP(O126,标准!$J$256:$J$280,标准!$I$256:$I$280)</f>
        <v>0</v>
      </c>
      <c r="Q126" s="43"/>
      <c r="R126" s="16">
        <f>CHOOSE(MATCH(Q126,{20,7,6.4,6.2,6,5.4,5.2,5.15,5.1,5.05,5,4.55,4.5,4.45,4.4,4.35,4.3,4.22,4.15,4.05,3.55,3.51,3.47,3.43,3.39,3.35,3.32,3.29,3.26,3.23,3.2,1},-1),0,10,20,30,40,50,60,62,64,66,68,70,72,74,76,78,80,85,90,95,100,101,102,103,104,105,106,107,108,109,110,110)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26" s="15" t="e">
        <f t="shared" si="2"/>
        <v>#DIV/0!</v>
      </c>
      <c r="T126" s="16" t="e">
        <f>LOOKUP(S126,标准!$H$328:$H$332,标准!$G$328:$G$332)</f>
        <v>#DIV/0!</v>
      </c>
    </row>
    <row r="127" spans="1:20" ht="14.25">
      <c r="A127" s="46"/>
      <c r="B127" s="1" t="s">
        <v>70</v>
      </c>
      <c r="C127" s="32"/>
      <c r="D127" s="33"/>
      <c r="E127" s="34" t="e">
        <f t="shared" si="3"/>
        <v>#DIV/0!</v>
      </c>
      <c r="F127" s="18" t="e">
        <f>LOOKUP(E127,标准!$I$4:$I$11,标准!$B$4:$B$11)</f>
        <v>#DIV/0!</v>
      </c>
      <c r="G127" s="17"/>
      <c r="H127" s="16">
        <f>LOOKUP(G127,标准!$C$229:$C$250,标准!$B$229:$B$250)</f>
        <v>0</v>
      </c>
      <c r="I127" s="30"/>
      <c r="J127" s="16">
        <f>LOOKUP(I127,标准!$I$130:$I$151,标准!$B$130:$B$151)</f>
        <v>64</v>
      </c>
      <c r="K127" s="30"/>
      <c r="L127" s="16">
        <f>CHOOSE(MATCH(K127,{30,11.2,11,10.8,10.6,10.4,10.2,10,9.8,9.6,9.4,9.2,9,8.8,8.6,8.4,8.2,8.1,8,7.9,7.8,4},-1),0,10,20,30,40,50,60,62,64,66,68,70,72,74,76,78,80,85,90,95,100,100)</f>
        <v>100</v>
      </c>
      <c r="M127" s="17"/>
      <c r="N127" s="61" t="e">
        <f>LOOKUP(M127,标准!$I$28:$I$49,标准!$B$28:$B$49)</f>
        <v>#N/A</v>
      </c>
      <c r="O127" s="37"/>
      <c r="P127" s="16">
        <f>LOOKUP(O127,标准!$J$256:$J$280,标准!$I$256:$I$280)</f>
        <v>0</v>
      </c>
      <c r="Q127" s="43"/>
      <c r="R127" s="16">
        <f>CHOOSE(MATCH(Q127,{20,7,6.4,6.2,6,5.4,5.2,5.15,5.1,5.05,5,4.55,4.5,4.45,4.4,4.35,4.3,4.22,4.15,4.05,3.55,3.51,3.47,3.43,3.39,3.35,3.32,3.29,3.26,3.23,3.2,1},-1),0,10,20,30,40,50,60,62,64,66,68,70,72,74,76,78,80,85,90,95,100,101,102,103,104,105,106,107,108,109,110,110)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27" s="15" t="e">
        <f t="shared" si="2"/>
        <v>#DIV/0!</v>
      </c>
      <c r="T127" s="16" t="e">
        <f>LOOKUP(S127,标准!$H$328:$H$332,标准!$G$328:$G$332)</f>
        <v>#DIV/0!</v>
      </c>
    </row>
    <row r="128" spans="1:20" ht="14.25">
      <c r="A128" s="46"/>
      <c r="B128" s="1" t="s">
        <v>70</v>
      </c>
      <c r="C128" s="32"/>
      <c r="D128" s="33"/>
      <c r="E128" s="34" t="e">
        <f t="shared" si="3"/>
        <v>#DIV/0!</v>
      </c>
      <c r="F128" s="18" t="e">
        <f>LOOKUP(E128,标准!$I$4:$I$11,标准!$B$4:$B$11)</f>
        <v>#DIV/0!</v>
      </c>
      <c r="G128" s="17"/>
      <c r="H128" s="16">
        <f>LOOKUP(G128,标准!$C$229:$C$250,标准!$B$229:$B$250)</f>
        <v>0</v>
      </c>
      <c r="I128" s="30"/>
      <c r="J128" s="16">
        <f>LOOKUP(I128,标准!$I$130:$I$151,标准!$B$130:$B$151)</f>
        <v>64</v>
      </c>
      <c r="K128" s="30"/>
      <c r="L128" s="16">
        <f>CHOOSE(MATCH(K128,{30,11.2,11,10.8,10.6,10.4,10.2,10,9.8,9.6,9.4,9.2,9,8.8,8.6,8.4,8.2,8.1,8,7.9,7.8,4},-1),0,10,20,30,40,50,60,62,64,66,68,70,72,74,76,78,80,85,90,95,100,100)</f>
        <v>100</v>
      </c>
      <c r="M128" s="17"/>
      <c r="N128" s="61" t="e">
        <f>LOOKUP(M128,标准!$I$28:$I$49,标准!$B$28:$B$49)</f>
        <v>#N/A</v>
      </c>
      <c r="O128" s="37"/>
      <c r="P128" s="16">
        <f>LOOKUP(O128,标准!$J$256:$J$280,标准!$I$256:$I$280)</f>
        <v>0</v>
      </c>
      <c r="Q128" s="43"/>
      <c r="R128" s="16">
        <f>CHOOSE(MATCH(Q128,{20,7,6.4,6.2,6,5.4,5.2,5.15,5.1,5.05,5,4.55,4.5,4.45,4.4,4.35,4.3,4.22,4.15,4.05,3.55,3.51,3.47,3.43,3.39,3.35,3.32,3.29,3.26,3.23,3.2,1},-1),0,10,20,30,40,50,60,62,64,66,68,70,72,74,76,78,80,85,90,95,100,101,102,103,104,105,106,107,108,109,110,110)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28" s="15" t="e">
        <f t="shared" si="2"/>
        <v>#DIV/0!</v>
      </c>
      <c r="T128" s="16" t="e">
        <f>LOOKUP(S128,标准!$H$328:$H$332,标准!$G$328:$G$332)</f>
        <v>#DIV/0!</v>
      </c>
    </row>
    <row r="129" spans="1:20" ht="14.25">
      <c r="A129" s="46"/>
      <c r="B129" s="1" t="s">
        <v>70</v>
      </c>
      <c r="C129" s="32"/>
      <c r="D129" s="33"/>
      <c r="E129" s="34" t="e">
        <f t="shared" si="3"/>
        <v>#DIV/0!</v>
      </c>
      <c r="F129" s="18" t="e">
        <f>LOOKUP(E129,标准!$I$4:$I$11,标准!$B$4:$B$11)</f>
        <v>#DIV/0!</v>
      </c>
      <c r="G129" s="17"/>
      <c r="H129" s="16">
        <f>LOOKUP(G129,标准!$C$229:$C$250,标准!$B$229:$B$250)</f>
        <v>0</v>
      </c>
      <c r="I129" s="30"/>
      <c r="J129" s="16">
        <f>LOOKUP(I129,标准!$I$130:$I$151,标准!$B$130:$B$151)</f>
        <v>64</v>
      </c>
      <c r="K129" s="30"/>
      <c r="L129" s="16">
        <f>CHOOSE(MATCH(K129,{30,11.2,11,10.8,10.6,10.4,10.2,10,9.8,9.6,9.4,9.2,9,8.8,8.6,8.4,8.2,8.1,8,7.9,7.8,4},-1),0,10,20,30,40,50,60,62,64,66,68,70,72,74,76,78,80,85,90,95,100,100)</f>
        <v>100</v>
      </c>
      <c r="M129" s="17"/>
      <c r="N129" s="61" t="e">
        <f>LOOKUP(M129,标准!$I$28:$I$49,标准!$B$28:$B$49)</f>
        <v>#N/A</v>
      </c>
      <c r="O129" s="37"/>
      <c r="P129" s="16">
        <f>LOOKUP(O129,标准!$J$256:$J$280,标准!$I$256:$I$280)</f>
        <v>0</v>
      </c>
      <c r="Q129" s="43"/>
      <c r="R129" s="16">
        <f>CHOOSE(MATCH(Q129,{20,7,6.4,6.2,6,5.4,5.2,5.15,5.1,5.05,5,4.55,4.5,4.45,4.4,4.35,4.3,4.22,4.15,4.05,3.55,3.51,3.47,3.43,3.39,3.35,3.32,3.29,3.26,3.23,3.2,1},-1),0,10,20,30,40,50,60,62,64,66,68,70,72,74,76,78,80,85,90,95,100,101,102,103,104,105,106,107,108,109,110,110)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29" s="15" t="e">
        <f t="shared" si="2"/>
        <v>#DIV/0!</v>
      </c>
      <c r="T129" s="16" t="e">
        <f>LOOKUP(S129,标准!$H$328:$H$332,标准!$G$328:$G$332)</f>
        <v>#DIV/0!</v>
      </c>
    </row>
    <row r="130" spans="1:20" ht="14.25">
      <c r="A130" s="46"/>
      <c r="B130" s="1" t="s">
        <v>70</v>
      </c>
      <c r="C130" s="32"/>
      <c r="D130" s="33"/>
      <c r="E130" s="34" t="e">
        <f t="shared" si="3"/>
        <v>#DIV/0!</v>
      </c>
      <c r="F130" s="18" t="e">
        <f>LOOKUP(E130,标准!$I$4:$I$11,标准!$B$4:$B$11)</f>
        <v>#DIV/0!</v>
      </c>
      <c r="G130" s="17"/>
      <c r="H130" s="16">
        <f>LOOKUP(G130,标准!$C$229:$C$250,标准!$B$229:$B$250)</f>
        <v>0</v>
      </c>
      <c r="I130" s="30"/>
      <c r="J130" s="16">
        <f>LOOKUP(I130,标准!$I$130:$I$151,标准!$B$130:$B$151)</f>
        <v>64</v>
      </c>
      <c r="K130" s="30"/>
      <c r="L130" s="16">
        <f>CHOOSE(MATCH(K130,{30,11.2,11,10.8,10.6,10.4,10.2,10,9.8,9.6,9.4,9.2,9,8.8,8.6,8.4,8.2,8.1,8,7.9,7.8,4},-1),0,10,20,30,40,50,60,62,64,66,68,70,72,74,76,78,80,85,90,95,100,100)</f>
        <v>100</v>
      </c>
      <c r="M130" s="17"/>
      <c r="N130" s="61" t="e">
        <f>LOOKUP(M130,标准!$I$28:$I$49,标准!$B$28:$B$49)</f>
        <v>#N/A</v>
      </c>
      <c r="O130" s="37"/>
      <c r="P130" s="16">
        <f>LOOKUP(O130,标准!$J$256:$J$280,标准!$I$256:$I$280)</f>
        <v>0</v>
      </c>
      <c r="Q130" s="43"/>
      <c r="R130" s="16">
        <f>CHOOSE(MATCH(Q130,{20,7,6.4,6.2,6,5.4,5.2,5.15,5.1,5.05,5,4.55,4.5,4.45,4.4,4.35,4.3,4.22,4.15,4.05,3.55,3.51,3.47,3.43,3.39,3.35,3.32,3.29,3.26,3.23,3.2,1},-1),0,10,20,30,40,50,60,62,64,66,68,70,72,74,76,78,80,85,90,95,100,101,102,103,104,105,106,107,108,109,110,110)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30" s="15" t="e">
        <f t="shared" si="2"/>
        <v>#DIV/0!</v>
      </c>
      <c r="T130" s="16" t="e">
        <f>LOOKUP(S130,标准!$H$328:$H$332,标准!$G$328:$G$332)</f>
        <v>#DIV/0!</v>
      </c>
    </row>
    <row r="131" spans="1:20" ht="14.25">
      <c r="A131" s="46"/>
      <c r="B131" s="1" t="s">
        <v>70</v>
      </c>
      <c r="C131" s="32"/>
      <c r="D131" s="33"/>
      <c r="E131" s="34" t="e">
        <f t="shared" si="3"/>
        <v>#DIV/0!</v>
      </c>
      <c r="F131" s="18" t="e">
        <f>LOOKUP(E131,标准!$I$4:$I$11,标准!$B$4:$B$11)</f>
        <v>#DIV/0!</v>
      </c>
      <c r="G131" s="17"/>
      <c r="H131" s="16">
        <f>LOOKUP(G131,标准!$C$229:$C$250,标准!$B$229:$B$250)</f>
        <v>0</v>
      </c>
      <c r="I131" s="30"/>
      <c r="J131" s="16">
        <f>LOOKUP(I131,标准!$I$130:$I$151,标准!$B$130:$B$151)</f>
        <v>64</v>
      </c>
      <c r="K131" s="30"/>
      <c r="L131" s="16">
        <f>CHOOSE(MATCH(K131,{30,11.2,11,10.8,10.6,10.4,10.2,10,9.8,9.6,9.4,9.2,9,8.8,8.6,8.4,8.2,8.1,8,7.9,7.8,4},-1),0,10,20,30,40,50,60,62,64,66,68,70,72,74,76,78,80,85,90,95,100,100)</f>
        <v>100</v>
      </c>
      <c r="M131" s="17"/>
      <c r="N131" s="61" t="e">
        <f>LOOKUP(M131,标准!$I$28:$I$49,标准!$B$28:$B$49)</f>
        <v>#N/A</v>
      </c>
      <c r="O131" s="37"/>
      <c r="P131" s="16">
        <f>LOOKUP(O131,标准!$J$256:$J$280,标准!$I$256:$I$280)</f>
        <v>0</v>
      </c>
      <c r="Q131" s="43"/>
      <c r="R131" s="16">
        <f>CHOOSE(MATCH(Q131,{20,7,6.4,6.2,6,5.4,5.2,5.15,5.1,5.05,5,4.55,4.5,4.45,4.4,4.35,4.3,4.22,4.15,4.05,3.55,3.51,3.47,3.43,3.39,3.35,3.32,3.29,3.26,3.23,3.2,1},-1),0,10,20,30,40,50,60,62,64,66,68,70,72,74,76,78,80,85,90,95,100,101,102,103,104,105,106,107,108,109,110,110)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31" s="15" t="e">
        <f t="shared" si="2"/>
        <v>#DIV/0!</v>
      </c>
      <c r="T131" s="16" t="e">
        <f>LOOKUP(S131,标准!$H$328:$H$332,标准!$G$328:$G$332)</f>
        <v>#DIV/0!</v>
      </c>
    </row>
    <row r="132" spans="1:20" ht="14.25">
      <c r="A132" s="46"/>
      <c r="B132" s="1" t="s">
        <v>70</v>
      </c>
      <c r="C132" s="32"/>
      <c r="D132" s="33"/>
      <c r="E132" s="34" t="e">
        <f t="shared" si="3"/>
        <v>#DIV/0!</v>
      </c>
      <c r="F132" s="18" t="e">
        <f>LOOKUP(E132,标准!$I$4:$I$11,标准!$B$4:$B$11)</f>
        <v>#DIV/0!</v>
      </c>
      <c r="G132" s="17"/>
      <c r="H132" s="16">
        <f>LOOKUP(G132,标准!$C$229:$C$250,标准!$B$229:$B$250)</f>
        <v>0</v>
      </c>
      <c r="I132" s="30"/>
      <c r="J132" s="16">
        <f>LOOKUP(I132,标准!$I$130:$I$151,标准!$B$130:$B$151)</f>
        <v>64</v>
      </c>
      <c r="K132" s="30"/>
      <c r="L132" s="16">
        <f>CHOOSE(MATCH(K132,{30,11.2,11,10.8,10.6,10.4,10.2,10,9.8,9.6,9.4,9.2,9,8.8,8.6,8.4,8.2,8.1,8,7.9,7.8,4},-1),0,10,20,30,40,50,60,62,64,66,68,70,72,74,76,78,80,85,90,95,100,100)</f>
        <v>100</v>
      </c>
      <c r="M132" s="17"/>
      <c r="N132" s="61" t="e">
        <f>LOOKUP(M132,标准!$I$28:$I$49,标准!$B$28:$B$49)</f>
        <v>#N/A</v>
      </c>
      <c r="O132" s="37"/>
      <c r="P132" s="16">
        <f>LOOKUP(O132,标准!$J$256:$J$280,标准!$I$256:$I$280)</f>
        <v>0</v>
      </c>
      <c r="Q132" s="43"/>
      <c r="R132" s="16">
        <f>CHOOSE(MATCH(Q132,{20,7,6.4,6.2,6,5.4,5.2,5.15,5.1,5.05,5,4.55,4.5,4.45,4.4,4.35,4.3,4.22,4.15,4.05,3.55,3.51,3.47,3.43,3.39,3.35,3.32,3.29,3.26,3.23,3.2,1},-1),0,10,20,30,40,50,60,62,64,66,68,70,72,74,76,78,80,85,90,95,100,101,102,103,104,105,106,107,108,109,110,110)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32" s="15" t="e">
        <f t="shared" ref="S132:S150" si="4">F132*0.15+H132*0.1+J132*0.1+L132*0.2+N132*0.15+P132*0.1+R132*0.2</f>
        <v>#DIV/0!</v>
      </c>
      <c r="T132" s="16" t="e">
        <f>LOOKUP(S132,标准!$H$328:$H$332,标准!$G$328:$G$332)</f>
        <v>#DIV/0!</v>
      </c>
    </row>
    <row r="133" spans="1:20" ht="14.25">
      <c r="A133" s="46"/>
      <c r="B133" s="1" t="s">
        <v>70</v>
      </c>
      <c r="C133" s="32"/>
      <c r="D133" s="33"/>
      <c r="E133" s="34" t="e">
        <f t="shared" si="3"/>
        <v>#DIV/0!</v>
      </c>
      <c r="F133" s="18" t="e">
        <f>LOOKUP(E133,标准!$I$4:$I$11,标准!$B$4:$B$11)</f>
        <v>#DIV/0!</v>
      </c>
      <c r="G133" s="17"/>
      <c r="H133" s="16">
        <f>LOOKUP(G133,标准!$C$229:$C$250,标准!$B$229:$B$250)</f>
        <v>0</v>
      </c>
      <c r="I133" s="30"/>
      <c r="J133" s="16">
        <f>LOOKUP(I133,标准!$I$130:$I$151,标准!$B$130:$B$151)</f>
        <v>64</v>
      </c>
      <c r="K133" s="30"/>
      <c r="L133" s="16">
        <f>CHOOSE(MATCH(K133,{30,11.2,11,10.8,10.6,10.4,10.2,10,9.8,9.6,9.4,9.2,9,8.8,8.6,8.4,8.2,8.1,8,7.9,7.8,4},-1),0,10,20,30,40,50,60,62,64,66,68,70,72,74,76,78,80,85,90,95,100,100)</f>
        <v>100</v>
      </c>
      <c r="M133" s="17"/>
      <c r="N133" s="61" t="e">
        <f>LOOKUP(M133,标准!$I$28:$I$49,标准!$B$28:$B$49)</f>
        <v>#N/A</v>
      </c>
      <c r="O133" s="37"/>
      <c r="P133" s="16">
        <f>LOOKUP(O133,标准!$J$256:$J$280,标准!$I$256:$I$280)</f>
        <v>0</v>
      </c>
      <c r="Q133" s="43"/>
      <c r="R133" s="16">
        <f>CHOOSE(MATCH(Q133,{20,7,6.4,6.2,6,5.4,5.2,5.15,5.1,5.05,5,4.55,4.5,4.45,4.4,4.35,4.3,4.22,4.15,4.05,3.55,3.51,3.47,3.43,3.39,3.35,3.32,3.29,3.26,3.23,3.2,1},-1),0,10,20,30,40,50,60,62,64,66,68,70,72,74,76,78,80,85,90,95,100,101,102,103,104,105,106,107,108,109,110,110)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33" s="15" t="e">
        <f t="shared" si="4"/>
        <v>#DIV/0!</v>
      </c>
      <c r="T133" s="16" t="e">
        <f>LOOKUP(S133,标准!$H$328:$H$332,标准!$G$328:$G$332)</f>
        <v>#DIV/0!</v>
      </c>
    </row>
    <row r="134" spans="1:20" ht="14.25">
      <c r="A134" s="46"/>
      <c r="B134" s="1" t="s">
        <v>70</v>
      </c>
      <c r="C134" s="32"/>
      <c r="D134" s="33"/>
      <c r="E134" s="34" t="e">
        <f t="shared" si="3"/>
        <v>#DIV/0!</v>
      </c>
      <c r="F134" s="18" t="e">
        <f>LOOKUP(E134,标准!$I$4:$I$11,标准!$B$4:$B$11)</f>
        <v>#DIV/0!</v>
      </c>
      <c r="G134" s="17"/>
      <c r="H134" s="16">
        <f>LOOKUP(G134,标准!$C$229:$C$250,标准!$B$229:$B$250)</f>
        <v>0</v>
      </c>
      <c r="I134" s="30"/>
      <c r="J134" s="16">
        <f>LOOKUP(I134,标准!$I$130:$I$151,标准!$B$130:$B$151)</f>
        <v>64</v>
      </c>
      <c r="K134" s="30"/>
      <c r="L134" s="16">
        <f>CHOOSE(MATCH(K134,{30,11.2,11,10.8,10.6,10.4,10.2,10,9.8,9.6,9.4,9.2,9,8.8,8.6,8.4,8.2,8.1,8,7.9,7.8,4},-1),0,10,20,30,40,50,60,62,64,66,68,70,72,74,76,78,80,85,90,95,100,100)</f>
        <v>100</v>
      </c>
      <c r="M134" s="17"/>
      <c r="N134" s="61" t="e">
        <f>LOOKUP(M134,标准!$I$28:$I$49,标准!$B$28:$B$49)</f>
        <v>#N/A</v>
      </c>
      <c r="O134" s="37"/>
      <c r="P134" s="16">
        <f>LOOKUP(O134,标准!$J$256:$J$280,标准!$I$256:$I$280)</f>
        <v>0</v>
      </c>
      <c r="Q134" s="43"/>
      <c r="R134" s="16">
        <f>CHOOSE(MATCH(Q134,{20,7,6.4,6.2,6,5.4,5.2,5.15,5.1,5.05,5,4.55,4.5,4.45,4.4,4.35,4.3,4.22,4.15,4.05,3.55,3.51,3.47,3.43,3.39,3.35,3.32,3.29,3.26,3.23,3.2,1},-1),0,10,20,30,40,50,60,62,64,66,68,70,72,74,76,78,80,85,90,95,100,101,102,103,104,105,106,107,108,109,110,110)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34" s="15" t="e">
        <f t="shared" si="4"/>
        <v>#DIV/0!</v>
      </c>
      <c r="T134" s="16" t="e">
        <f>LOOKUP(S134,标准!$H$328:$H$332,标准!$G$328:$G$332)</f>
        <v>#DIV/0!</v>
      </c>
    </row>
    <row r="135" spans="1:20" ht="14.25">
      <c r="A135" s="46"/>
      <c r="B135" s="1" t="s">
        <v>70</v>
      </c>
      <c r="C135" s="32"/>
      <c r="D135" s="33"/>
      <c r="E135" s="34" t="e">
        <f t="shared" si="3"/>
        <v>#DIV/0!</v>
      </c>
      <c r="F135" s="18" t="e">
        <f>LOOKUP(E135,标准!$I$4:$I$11,标准!$B$4:$B$11)</f>
        <v>#DIV/0!</v>
      </c>
      <c r="G135" s="17"/>
      <c r="H135" s="16">
        <f>LOOKUP(G135,标准!$C$229:$C$250,标准!$B$229:$B$250)</f>
        <v>0</v>
      </c>
      <c r="I135" s="30"/>
      <c r="J135" s="16">
        <f>LOOKUP(I135,标准!$I$130:$I$151,标准!$B$130:$B$151)</f>
        <v>64</v>
      </c>
      <c r="K135" s="30"/>
      <c r="L135" s="16">
        <f>CHOOSE(MATCH(K135,{30,11.2,11,10.8,10.6,10.4,10.2,10,9.8,9.6,9.4,9.2,9,8.8,8.6,8.4,8.2,8.1,8,7.9,7.8,4},-1),0,10,20,30,40,50,60,62,64,66,68,70,72,74,76,78,80,85,90,95,100,100)</f>
        <v>100</v>
      </c>
      <c r="M135" s="17"/>
      <c r="N135" s="61" t="e">
        <f>LOOKUP(M135,标准!$I$28:$I$49,标准!$B$28:$B$49)</f>
        <v>#N/A</v>
      </c>
      <c r="O135" s="37"/>
      <c r="P135" s="16">
        <f>LOOKUP(O135,标准!$J$256:$J$280,标准!$I$256:$I$280)</f>
        <v>0</v>
      </c>
      <c r="Q135" s="43"/>
      <c r="R135" s="16">
        <f>CHOOSE(MATCH(Q135,{20,7,6.4,6.2,6,5.4,5.2,5.15,5.1,5.05,5,4.55,4.5,4.45,4.4,4.35,4.3,4.22,4.15,4.05,3.55,3.51,3.47,3.43,3.39,3.35,3.32,3.29,3.26,3.23,3.2,1},-1),0,10,20,30,40,50,60,62,64,66,68,70,72,74,76,78,80,85,90,95,100,101,102,103,104,105,106,107,108,109,110,110)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35" s="15" t="e">
        <f t="shared" si="4"/>
        <v>#DIV/0!</v>
      </c>
      <c r="T135" s="16" t="e">
        <f>LOOKUP(S135,标准!$H$328:$H$332,标准!$G$328:$G$332)</f>
        <v>#DIV/0!</v>
      </c>
    </row>
    <row r="136" spans="1:20" ht="14.25">
      <c r="A136" s="46"/>
      <c r="B136" s="1" t="s">
        <v>70</v>
      </c>
      <c r="C136" s="32"/>
      <c r="D136" s="33"/>
      <c r="E136" s="34" t="e">
        <f t="shared" ref="E136:E150" si="5">D136/(C136*C136)</f>
        <v>#DIV/0!</v>
      </c>
      <c r="F136" s="18" t="e">
        <f>LOOKUP(E136,标准!$I$4:$I$11,标准!$B$4:$B$11)</f>
        <v>#DIV/0!</v>
      </c>
      <c r="G136" s="17"/>
      <c r="H136" s="16">
        <f>LOOKUP(G136,标准!$C$229:$C$250,标准!$B$229:$B$250)</f>
        <v>0</v>
      </c>
      <c r="I136" s="30"/>
      <c r="J136" s="16">
        <f>LOOKUP(I136,标准!$I$130:$I$151,标准!$B$130:$B$151)</f>
        <v>64</v>
      </c>
      <c r="K136" s="30"/>
      <c r="L136" s="16">
        <f>CHOOSE(MATCH(K136,{30,11.2,11,10.8,10.6,10.4,10.2,10,9.8,9.6,9.4,9.2,9,8.8,8.6,8.4,8.2,8.1,8,7.9,7.8,4},-1),0,10,20,30,40,50,60,62,64,66,68,70,72,74,76,78,80,85,90,95,100,100)</f>
        <v>100</v>
      </c>
      <c r="M136" s="17"/>
      <c r="N136" s="61" t="e">
        <f>LOOKUP(M136,标准!$I$28:$I$49,标准!$B$28:$B$49)</f>
        <v>#N/A</v>
      </c>
      <c r="O136" s="37"/>
      <c r="P136" s="16">
        <f>LOOKUP(O136,标准!$J$256:$J$280,标准!$I$256:$I$280)</f>
        <v>0</v>
      </c>
      <c r="Q136" s="43"/>
      <c r="R136" s="16">
        <f>CHOOSE(MATCH(Q136,{20,7,6.4,6.2,6,5.4,5.2,5.15,5.1,5.05,5,4.55,4.5,4.45,4.4,4.35,4.3,4.22,4.15,4.05,3.55,3.51,3.47,3.43,3.39,3.35,3.32,3.29,3.26,3.23,3.2,1},-1),0,10,20,30,40,50,60,62,64,66,68,70,72,74,76,78,80,85,90,95,100,101,102,103,104,105,106,107,108,109,110,110)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36" s="15" t="e">
        <f t="shared" si="4"/>
        <v>#DIV/0!</v>
      </c>
      <c r="T136" s="16" t="e">
        <f>LOOKUP(S136,标准!$H$328:$H$332,标准!$G$328:$G$332)</f>
        <v>#DIV/0!</v>
      </c>
    </row>
    <row r="137" spans="1:20" ht="14.25">
      <c r="A137" s="46"/>
      <c r="B137" s="1" t="s">
        <v>70</v>
      </c>
      <c r="C137" s="32"/>
      <c r="D137" s="33"/>
      <c r="E137" s="34" t="e">
        <f t="shared" si="5"/>
        <v>#DIV/0!</v>
      </c>
      <c r="F137" s="18" t="e">
        <f>LOOKUP(E137,标准!$I$4:$I$11,标准!$B$4:$B$11)</f>
        <v>#DIV/0!</v>
      </c>
      <c r="G137" s="17"/>
      <c r="H137" s="16">
        <f>LOOKUP(G137,标准!$C$229:$C$250,标准!$B$229:$B$250)</f>
        <v>0</v>
      </c>
      <c r="I137" s="30"/>
      <c r="J137" s="16">
        <f>LOOKUP(I137,标准!$I$130:$I$151,标准!$B$130:$B$151)</f>
        <v>64</v>
      </c>
      <c r="K137" s="30"/>
      <c r="L137" s="16">
        <f>CHOOSE(MATCH(K137,{30,11.2,11,10.8,10.6,10.4,10.2,10,9.8,9.6,9.4,9.2,9,8.8,8.6,8.4,8.2,8.1,8,7.9,7.8,4},-1),0,10,20,30,40,50,60,62,64,66,68,70,72,74,76,78,80,85,90,95,100,100)</f>
        <v>100</v>
      </c>
      <c r="M137" s="17"/>
      <c r="N137" s="61" t="e">
        <f>LOOKUP(M137,标准!$I$28:$I$49,标准!$B$28:$B$49)</f>
        <v>#N/A</v>
      </c>
      <c r="O137" s="37"/>
      <c r="P137" s="16">
        <f>LOOKUP(O137,标准!$J$256:$J$280,标准!$I$256:$I$280)</f>
        <v>0</v>
      </c>
      <c r="Q137" s="43"/>
      <c r="R137" s="16">
        <f>CHOOSE(MATCH(Q137,{20,7,6.4,6.2,6,5.4,5.2,5.15,5.1,5.05,5,4.55,4.5,4.45,4.4,4.35,4.3,4.22,4.15,4.05,3.55,3.51,3.47,3.43,3.39,3.35,3.32,3.29,3.26,3.23,3.2,1},-1),0,10,20,30,40,50,60,62,64,66,68,70,72,74,76,78,80,85,90,95,100,101,102,103,104,105,106,107,108,109,110,110)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37" s="15" t="e">
        <f t="shared" si="4"/>
        <v>#DIV/0!</v>
      </c>
      <c r="T137" s="16" t="e">
        <f>LOOKUP(S137,标准!$H$328:$H$332,标准!$G$328:$G$332)</f>
        <v>#DIV/0!</v>
      </c>
    </row>
    <row r="138" spans="1:20" ht="14.25">
      <c r="A138" s="46"/>
      <c r="B138" s="1" t="s">
        <v>70</v>
      </c>
      <c r="C138" s="32"/>
      <c r="D138" s="33"/>
      <c r="E138" s="34" t="e">
        <f t="shared" si="5"/>
        <v>#DIV/0!</v>
      </c>
      <c r="F138" s="18" t="e">
        <f>LOOKUP(E138,标准!$I$4:$I$11,标准!$B$4:$B$11)</f>
        <v>#DIV/0!</v>
      </c>
      <c r="G138" s="17"/>
      <c r="H138" s="16">
        <f>LOOKUP(G138,标准!$C$229:$C$250,标准!$B$229:$B$250)</f>
        <v>0</v>
      </c>
      <c r="I138" s="30"/>
      <c r="J138" s="16">
        <f>LOOKUP(I138,标准!$I$130:$I$151,标准!$B$130:$B$151)</f>
        <v>64</v>
      </c>
      <c r="K138" s="30"/>
      <c r="L138" s="16">
        <f>CHOOSE(MATCH(K138,{30,11.2,11,10.8,10.6,10.4,10.2,10,9.8,9.6,9.4,9.2,9,8.8,8.6,8.4,8.2,8.1,8,7.9,7.8,4},-1),0,10,20,30,40,50,60,62,64,66,68,70,72,74,76,78,80,85,90,95,100,100)</f>
        <v>100</v>
      </c>
      <c r="M138" s="17"/>
      <c r="N138" s="61" t="e">
        <f>LOOKUP(M138,标准!$I$28:$I$49,标准!$B$28:$B$49)</f>
        <v>#N/A</v>
      </c>
      <c r="O138" s="37"/>
      <c r="P138" s="16">
        <f>LOOKUP(O138,标准!$J$256:$J$280,标准!$I$256:$I$280)</f>
        <v>0</v>
      </c>
      <c r="Q138" s="43"/>
      <c r="R138" s="16">
        <f>CHOOSE(MATCH(Q138,{20,7,6.4,6.2,6,5.4,5.2,5.15,5.1,5.05,5,4.55,4.5,4.45,4.4,4.35,4.3,4.22,4.15,4.05,3.55,3.51,3.47,3.43,3.39,3.35,3.32,3.29,3.26,3.23,3.2,1},-1),0,10,20,30,40,50,60,62,64,66,68,70,72,74,76,78,80,85,90,95,100,101,102,103,104,105,106,107,108,109,110,110)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38" s="15" t="e">
        <f t="shared" si="4"/>
        <v>#DIV/0!</v>
      </c>
      <c r="T138" s="16" t="e">
        <f>LOOKUP(S138,标准!$H$328:$H$332,标准!$G$328:$G$332)</f>
        <v>#DIV/0!</v>
      </c>
    </row>
    <row r="139" spans="1:20" ht="14.25">
      <c r="A139" s="46"/>
      <c r="B139" s="1" t="s">
        <v>70</v>
      </c>
      <c r="C139" s="32"/>
      <c r="D139" s="33"/>
      <c r="E139" s="34" t="e">
        <f t="shared" si="5"/>
        <v>#DIV/0!</v>
      </c>
      <c r="F139" s="18" t="e">
        <f>LOOKUP(E139,标准!$I$4:$I$11,标准!$B$4:$B$11)</f>
        <v>#DIV/0!</v>
      </c>
      <c r="G139" s="17"/>
      <c r="H139" s="16">
        <f>LOOKUP(G139,标准!$C$229:$C$250,标准!$B$229:$B$250)</f>
        <v>0</v>
      </c>
      <c r="I139" s="30"/>
      <c r="J139" s="16">
        <f>LOOKUP(I139,标准!$I$130:$I$151,标准!$B$130:$B$151)</f>
        <v>64</v>
      </c>
      <c r="K139" s="30"/>
      <c r="L139" s="16">
        <f>CHOOSE(MATCH(K139,{30,11.2,11,10.8,10.6,10.4,10.2,10,9.8,9.6,9.4,9.2,9,8.8,8.6,8.4,8.2,8.1,8,7.9,7.8,4},-1),0,10,20,30,40,50,60,62,64,66,68,70,72,74,76,78,80,85,90,95,100,100)</f>
        <v>100</v>
      </c>
      <c r="M139" s="17"/>
      <c r="N139" s="61" t="e">
        <f>LOOKUP(M139,标准!$I$28:$I$49,标准!$B$28:$B$49)</f>
        <v>#N/A</v>
      </c>
      <c r="O139" s="37"/>
      <c r="P139" s="16">
        <f>LOOKUP(O139,标准!$J$256:$J$280,标准!$I$256:$I$280)</f>
        <v>0</v>
      </c>
      <c r="Q139" s="43"/>
      <c r="R139" s="16">
        <f>CHOOSE(MATCH(Q139,{20,7,6.4,6.2,6,5.4,5.2,5.15,5.1,5.05,5,4.55,4.5,4.45,4.4,4.35,4.3,4.22,4.15,4.05,3.55,3.51,3.47,3.43,3.39,3.35,3.32,3.29,3.26,3.23,3.2,1},-1),0,10,20,30,40,50,60,62,64,66,68,70,72,74,76,78,80,85,90,95,100,101,102,103,104,105,106,107,108,109,110,110)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39" s="15" t="e">
        <f t="shared" si="4"/>
        <v>#DIV/0!</v>
      </c>
      <c r="T139" s="16" t="e">
        <f>LOOKUP(S139,标准!$H$328:$H$332,标准!$G$328:$G$332)</f>
        <v>#DIV/0!</v>
      </c>
    </row>
    <row r="140" spans="1:20" ht="14.25">
      <c r="A140" s="46"/>
      <c r="B140" s="1" t="s">
        <v>70</v>
      </c>
      <c r="C140" s="32"/>
      <c r="D140" s="33"/>
      <c r="E140" s="34" t="e">
        <f t="shared" si="5"/>
        <v>#DIV/0!</v>
      </c>
      <c r="F140" s="18" t="e">
        <f>LOOKUP(E140,标准!$I$4:$I$11,标准!$B$4:$B$11)</f>
        <v>#DIV/0!</v>
      </c>
      <c r="G140" s="17"/>
      <c r="H140" s="16">
        <f>LOOKUP(G140,标准!$C$229:$C$250,标准!$B$229:$B$250)</f>
        <v>0</v>
      </c>
      <c r="I140" s="30"/>
      <c r="J140" s="16">
        <f>LOOKUP(I140,标准!$I$130:$I$151,标准!$B$130:$B$151)</f>
        <v>64</v>
      </c>
      <c r="K140" s="30"/>
      <c r="L140" s="16">
        <f>CHOOSE(MATCH(K140,{30,11.2,11,10.8,10.6,10.4,10.2,10,9.8,9.6,9.4,9.2,9,8.8,8.6,8.4,8.2,8.1,8,7.9,7.8,4},-1),0,10,20,30,40,50,60,62,64,66,68,70,72,74,76,78,80,85,90,95,100,100)</f>
        <v>100</v>
      </c>
      <c r="M140" s="17"/>
      <c r="N140" s="61" t="e">
        <f>LOOKUP(M140,标准!$I$28:$I$49,标准!$B$28:$B$49)</f>
        <v>#N/A</v>
      </c>
      <c r="O140" s="37"/>
      <c r="P140" s="16">
        <f>LOOKUP(O140,标准!$J$256:$J$280,标准!$I$256:$I$280)</f>
        <v>0</v>
      </c>
      <c r="Q140" s="43"/>
      <c r="R140" s="16">
        <f>CHOOSE(MATCH(Q140,{20,7,6.4,6.2,6,5.4,5.2,5.15,5.1,5.05,5,4.55,4.5,4.45,4.4,4.35,4.3,4.22,4.15,4.05,3.55,3.51,3.47,3.43,3.39,3.35,3.32,3.29,3.26,3.23,3.2,1},-1),0,10,20,30,40,50,60,62,64,66,68,70,72,74,76,78,80,85,90,95,100,101,102,103,104,105,106,107,108,109,110,110)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40" s="15" t="e">
        <f t="shared" si="4"/>
        <v>#DIV/0!</v>
      </c>
      <c r="T140" s="16" t="e">
        <f>LOOKUP(S140,标准!$H$328:$H$332,标准!$G$328:$G$332)</f>
        <v>#DIV/0!</v>
      </c>
    </row>
    <row r="141" spans="1:20" ht="14.25">
      <c r="A141" s="46"/>
      <c r="B141" s="1" t="s">
        <v>70</v>
      </c>
      <c r="C141" s="32"/>
      <c r="D141" s="33"/>
      <c r="E141" s="34" t="e">
        <f t="shared" si="5"/>
        <v>#DIV/0!</v>
      </c>
      <c r="F141" s="18" t="e">
        <f>LOOKUP(E141,标准!$I$4:$I$11,标准!$B$4:$B$11)</f>
        <v>#DIV/0!</v>
      </c>
      <c r="G141" s="17"/>
      <c r="H141" s="16">
        <f>LOOKUP(G141,标准!$C$229:$C$250,标准!$B$229:$B$250)</f>
        <v>0</v>
      </c>
      <c r="I141" s="30"/>
      <c r="J141" s="16">
        <f>LOOKUP(I141,标准!$I$130:$I$151,标准!$B$130:$B$151)</f>
        <v>64</v>
      </c>
      <c r="K141" s="30"/>
      <c r="L141" s="16">
        <f>CHOOSE(MATCH(K141,{30,11.2,11,10.8,10.6,10.4,10.2,10,9.8,9.6,9.4,9.2,9,8.8,8.6,8.4,8.2,8.1,8,7.9,7.8,4},-1),0,10,20,30,40,50,60,62,64,66,68,70,72,74,76,78,80,85,90,95,100,100)</f>
        <v>100</v>
      </c>
      <c r="M141" s="17"/>
      <c r="N141" s="61" t="e">
        <f>LOOKUP(M141,标准!$I$28:$I$49,标准!$B$28:$B$49)</f>
        <v>#N/A</v>
      </c>
      <c r="O141" s="37"/>
      <c r="P141" s="16">
        <f>LOOKUP(O141,标准!$J$256:$J$280,标准!$I$256:$I$280)</f>
        <v>0</v>
      </c>
      <c r="Q141" s="43"/>
      <c r="R141" s="16">
        <f>CHOOSE(MATCH(Q141,{20,7,6.4,6.2,6,5.4,5.2,5.15,5.1,5.05,5,4.55,4.5,4.45,4.4,4.35,4.3,4.22,4.15,4.05,3.55,3.51,3.47,3.43,3.39,3.35,3.32,3.29,3.26,3.23,3.2,1},-1),0,10,20,30,40,50,60,62,64,66,68,70,72,74,76,78,80,85,90,95,100,101,102,103,104,105,106,107,108,109,110,110)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41" s="15" t="e">
        <f t="shared" si="4"/>
        <v>#DIV/0!</v>
      </c>
      <c r="T141" s="16" t="e">
        <f>LOOKUP(S141,标准!$H$328:$H$332,标准!$G$328:$G$332)</f>
        <v>#DIV/0!</v>
      </c>
    </row>
    <row r="142" spans="1:20" ht="14.25">
      <c r="A142" s="46"/>
      <c r="B142" s="1" t="s">
        <v>70</v>
      </c>
      <c r="C142" s="32"/>
      <c r="D142" s="33"/>
      <c r="E142" s="34" t="e">
        <f t="shared" si="5"/>
        <v>#DIV/0!</v>
      </c>
      <c r="F142" s="18" t="e">
        <f>LOOKUP(E142,标准!$I$4:$I$11,标准!$B$4:$B$11)</f>
        <v>#DIV/0!</v>
      </c>
      <c r="G142" s="17"/>
      <c r="H142" s="16">
        <f>LOOKUP(G142,标准!$C$229:$C$250,标准!$B$229:$B$250)</f>
        <v>0</v>
      </c>
      <c r="I142" s="30"/>
      <c r="J142" s="16">
        <f>LOOKUP(I142,标准!$I$130:$I$151,标准!$B$130:$B$151)</f>
        <v>64</v>
      </c>
      <c r="K142" s="30"/>
      <c r="L142" s="16">
        <f>CHOOSE(MATCH(K142,{30,11.2,11,10.8,10.6,10.4,10.2,10,9.8,9.6,9.4,9.2,9,8.8,8.6,8.4,8.2,8.1,8,7.9,7.8,4},-1),0,10,20,30,40,50,60,62,64,66,68,70,72,74,76,78,80,85,90,95,100,100)</f>
        <v>100</v>
      </c>
      <c r="M142" s="17"/>
      <c r="N142" s="61" t="e">
        <f>LOOKUP(M142,标准!$I$28:$I$49,标准!$B$28:$B$49)</f>
        <v>#N/A</v>
      </c>
      <c r="O142" s="37"/>
      <c r="P142" s="16">
        <f>LOOKUP(O142,标准!$J$256:$J$280,标准!$I$256:$I$280)</f>
        <v>0</v>
      </c>
      <c r="Q142" s="43"/>
      <c r="R142" s="16">
        <f>CHOOSE(MATCH(Q142,{20,7,6.4,6.2,6,5.4,5.2,5.15,5.1,5.05,5,4.55,4.5,4.45,4.4,4.35,4.3,4.22,4.15,4.05,3.55,3.51,3.47,3.43,3.39,3.35,3.32,3.29,3.26,3.23,3.2,1},-1),0,10,20,30,40,50,60,62,64,66,68,70,72,74,76,78,80,85,90,95,100,101,102,103,104,105,106,107,108,109,110,110)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42" s="15" t="e">
        <f t="shared" si="4"/>
        <v>#DIV/0!</v>
      </c>
      <c r="T142" s="16" t="e">
        <f>LOOKUP(S142,标准!$H$328:$H$332,标准!$G$328:$G$332)</f>
        <v>#DIV/0!</v>
      </c>
    </row>
    <row r="143" spans="1:20" ht="14.25">
      <c r="A143" s="46"/>
      <c r="B143" s="1" t="s">
        <v>70</v>
      </c>
      <c r="C143" s="32"/>
      <c r="D143" s="33"/>
      <c r="E143" s="34" t="e">
        <f t="shared" si="5"/>
        <v>#DIV/0!</v>
      </c>
      <c r="F143" s="18" t="e">
        <f>LOOKUP(E143,标准!$I$4:$I$11,标准!$B$4:$B$11)</f>
        <v>#DIV/0!</v>
      </c>
      <c r="G143" s="17"/>
      <c r="H143" s="16">
        <f>LOOKUP(G143,标准!$C$229:$C$250,标准!$B$229:$B$250)</f>
        <v>0</v>
      </c>
      <c r="I143" s="30"/>
      <c r="J143" s="16">
        <f>LOOKUP(I143,标准!$I$130:$I$151,标准!$B$130:$B$151)</f>
        <v>64</v>
      </c>
      <c r="K143" s="30"/>
      <c r="L143" s="16">
        <f>CHOOSE(MATCH(K143,{30,11.2,11,10.8,10.6,10.4,10.2,10,9.8,9.6,9.4,9.2,9,8.8,8.6,8.4,8.2,8.1,8,7.9,7.8,4},-1),0,10,20,30,40,50,60,62,64,66,68,70,72,74,76,78,80,85,90,95,100,100)</f>
        <v>100</v>
      </c>
      <c r="M143" s="17"/>
      <c r="N143" s="61" t="e">
        <f>LOOKUP(M143,标准!$I$28:$I$49,标准!$B$28:$B$49)</f>
        <v>#N/A</v>
      </c>
      <c r="O143" s="37"/>
      <c r="P143" s="16">
        <f>LOOKUP(O143,标准!$J$256:$J$280,标准!$I$256:$I$280)</f>
        <v>0</v>
      </c>
      <c r="Q143" s="43"/>
      <c r="R143" s="16">
        <f>CHOOSE(MATCH(Q143,{20,7,6.4,6.2,6,5.4,5.2,5.15,5.1,5.05,5,4.55,4.5,4.45,4.4,4.35,4.3,4.22,4.15,4.05,3.55,3.51,3.47,3.43,3.39,3.35,3.32,3.29,3.26,3.23,3.2,1},-1),0,10,20,30,40,50,60,62,64,66,68,70,72,74,76,78,80,85,90,95,100,101,102,103,104,105,106,107,108,109,110,110)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43" s="15" t="e">
        <f t="shared" si="4"/>
        <v>#DIV/0!</v>
      </c>
      <c r="T143" s="16" t="e">
        <f>LOOKUP(S143,标准!$H$328:$H$332,标准!$G$328:$G$332)</f>
        <v>#DIV/0!</v>
      </c>
    </row>
    <row r="144" spans="1:20" ht="14.25">
      <c r="A144" s="46"/>
      <c r="B144" s="1" t="s">
        <v>70</v>
      </c>
      <c r="C144" s="32"/>
      <c r="D144" s="33"/>
      <c r="E144" s="34" t="e">
        <f t="shared" si="5"/>
        <v>#DIV/0!</v>
      </c>
      <c r="F144" s="18" t="e">
        <f>LOOKUP(E144,标准!$I$4:$I$11,标准!$B$4:$B$11)</f>
        <v>#DIV/0!</v>
      </c>
      <c r="G144" s="17"/>
      <c r="H144" s="16">
        <f>LOOKUP(G144,标准!$C$229:$C$250,标准!$B$229:$B$250)</f>
        <v>0</v>
      </c>
      <c r="I144" s="30"/>
      <c r="J144" s="16">
        <f>LOOKUP(I144,标准!$I$130:$I$151,标准!$B$130:$B$151)</f>
        <v>64</v>
      </c>
      <c r="K144" s="30"/>
      <c r="L144" s="16">
        <f>CHOOSE(MATCH(K144,{30,11.2,11,10.8,10.6,10.4,10.2,10,9.8,9.6,9.4,9.2,9,8.8,8.6,8.4,8.2,8.1,8,7.9,7.8,4},-1),0,10,20,30,40,50,60,62,64,66,68,70,72,74,76,78,80,85,90,95,100,100)</f>
        <v>100</v>
      </c>
      <c r="M144" s="17"/>
      <c r="N144" s="61" t="e">
        <f>LOOKUP(M144,标准!$I$28:$I$49,标准!$B$28:$B$49)</f>
        <v>#N/A</v>
      </c>
      <c r="O144" s="37"/>
      <c r="P144" s="16">
        <f>LOOKUP(O144,标准!$J$256:$J$280,标准!$I$256:$I$280)</f>
        <v>0</v>
      </c>
      <c r="Q144" s="43"/>
      <c r="R144" s="16">
        <f>CHOOSE(MATCH(Q144,{20,7,6.4,6.2,6,5.4,5.2,5.15,5.1,5.05,5,4.55,4.5,4.45,4.4,4.35,4.3,4.22,4.15,4.05,3.55,3.51,3.47,3.43,3.39,3.35,3.32,3.29,3.26,3.23,3.2,1},-1),0,10,20,30,40,50,60,62,64,66,68,70,72,74,76,78,80,85,90,95,100,101,102,103,104,105,106,107,108,109,110,110)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44" s="15" t="e">
        <f t="shared" si="4"/>
        <v>#DIV/0!</v>
      </c>
      <c r="T144" s="16" t="e">
        <f>LOOKUP(S144,标准!$H$328:$H$332,标准!$G$328:$G$332)</f>
        <v>#DIV/0!</v>
      </c>
    </row>
    <row r="145" spans="1:20" ht="14.25">
      <c r="A145" s="46"/>
      <c r="B145" s="1" t="s">
        <v>70</v>
      </c>
      <c r="C145" s="32"/>
      <c r="D145" s="33"/>
      <c r="E145" s="34" t="e">
        <f t="shared" si="5"/>
        <v>#DIV/0!</v>
      </c>
      <c r="F145" s="18" t="e">
        <f>LOOKUP(E145,标准!$I$4:$I$11,标准!$B$4:$B$11)</f>
        <v>#DIV/0!</v>
      </c>
      <c r="G145" s="17"/>
      <c r="H145" s="16">
        <f>LOOKUP(G145,标准!$C$229:$C$250,标准!$B$229:$B$250)</f>
        <v>0</v>
      </c>
      <c r="I145" s="30"/>
      <c r="J145" s="16">
        <f>LOOKUP(I145,标准!$I$130:$I$151,标准!$B$130:$B$151)</f>
        <v>64</v>
      </c>
      <c r="K145" s="30"/>
      <c r="L145" s="16">
        <f>CHOOSE(MATCH(K145,{30,11.2,11,10.8,10.6,10.4,10.2,10,9.8,9.6,9.4,9.2,9,8.8,8.6,8.4,8.2,8.1,8,7.9,7.8,4},-1),0,10,20,30,40,50,60,62,64,66,68,70,72,74,76,78,80,85,90,95,100,100)</f>
        <v>100</v>
      </c>
      <c r="M145" s="17"/>
      <c r="N145" s="61" t="e">
        <f>LOOKUP(M145,标准!$I$28:$I$49,标准!$B$28:$B$49)</f>
        <v>#N/A</v>
      </c>
      <c r="O145" s="37"/>
      <c r="P145" s="16">
        <f>LOOKUP(O145,标准!$J$256:$J$280,标准!$I$256:$I$280)</f>
        <v>0</v>
      </c>
      <c r="Q145" s="43"/>
      <c r="R145" s="16">
        <f>CHOOSE(MATCH(Q145,{20,7,6.4,6.2,6,5.4,5.2,5.15,5.1,5.05,5,4.55,4.5,4.45,4.4,4.35,4.3,4.22,4.15,4.05,3.55,3.51,3.47,3.43,3.39,3.35,3.32,3.29,3.26,3.23,3.2,1},-1),0,10,20,30,40,50,60,62,64,66,68,70,72,74,76,78,80,85,90,95,100,101,102,103,104,105,106,107,108,109,110,110)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45" s="15" t="e">
        <f t="shared" si="4"/>
        <v>#DIV/0!</v>
      </c>
      <c r="T145" s="16" t="e">
        <f>LOOKUP(S145,标准!$H$328:$H$332,标准!$G$328:$G$332)</f>
        <v>#DIV/0!</v>
      </c>
    </row>
    <row r="146" spans="1:20" ht="14.25">
      <c r="A146" s="46"/>
      <c r="B146" s="1" t="s">
        <v>70</v>
      </c>
      <c r="C146" s="32"/>
      <c r="D146" s="33"/>
      <c r="E146" s="34" t="e">
        <f t="shared" si="5"/>
        <v>#DIV/0!</v>
      </c>
      <c r="F146" s="18" t="e">
        <f>LOOKUP(E146,标准!$I$4:$I$11,标准!$B$4:$B$11)</f>
        <v>#DIV/0!</v>
      </c>
      <c r="G146" s="17"/>
      <c r="H146" s="16">
        <f>LOOKUP(G146,标准!$C$229:$C$250,标准!$B$229:$B$250)</f>
        <v>0</v>
      </c>
      <c r="I146" s="30"/>
      <c r="J146" s="16">
        <f>LOOKUP(I146,标准!$I$130:$I$151,标准!$B$130:$B$151)</f>
        <v>64</v>
      </c>
      <c r="K146" s="30"/>
      <c r="L146" s="16">
        <f>CHOOSE(MATCH(K146,{30,11.2,11,10.8,10.6,10.4,10.2,10,9.8,9.6,9.4,9.2,9,8.8,8.6,8.4,8.2,8.1,8,7.9,7.8,4},-1),0,10,20,30,40,50,60,62,64,66,68,70,72,74,76,78,80,85,90,95,100,100)</f>
        <v>100</v>
      </c>
      <c r="M146" s="17"/>
      <c r="N146" s="61" t="e">
        <f>LOOKUP(M146,标准!$I$28:$I$49,标准!$B$28:$B$49)</f>
        <v>#N/A</v>
      </c>
      <c r="O146" s="37"/>
      <c r="P146" s="16">
        <f>LOOKUP(O146,标准!$J$256:$J$280,标准!$I$256:$I$280)</f>
        <v>0</v>
      </c>
      <c r="Q146" s="43"/>
      <c r="R146" s="16">
        <f>CHOOSE(MATCH(Q146,{20,7,6.4,6.2,6,5.4,5.2,5.15,5.1,5.05,5,4.55,4.5,4.45,4.4,4.35,4.3,4.22,4.15,4.05,3.55,3.51,3.47,3.43,3.39,3.35,3.32,3.29,3.26,3.23,3.2,1},-1),0,10,20,30,40,50,60,62,64,66,68,70,72,74,76,78,80,85,90,95,100,101,102,103,104,105,106,107,108,109,110,110)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46" s="15" t="e">
        <f t="shared" si="4"/>
        <v>#DIV/0!</v>
      </c>
      <c r="T146" s="16" t="e">
        <f>LOOKUP(S146,标准!$H$328:$H$332,标准!$G$328:$G$332)</f>
        <v>#DIV/0!</v>
      </c>
    </row>
    <row r="147" spans="1:20" ht="14.25">
      <c r="A147" s="46"/>
      <c r="B147" s="1" t="s">
        <v>70</v>
      </c>
      <c r="C147" s="32"/>
      <c r="D147" s="33"/>
      <c r="E147" s="34" t="e">
        <f t="shared" si="5"/>
        <v>#DIV/0!</v>
      </c>
      <c r="F147" s="18" t="e">
        <f>LOOKUP(E147,标准!$I$4:$I$11,标准!$B$4:$B$11)</f>
        <v>#DIV/0!</v>
      </c>
      <c r="G147" s="17"/>
      <c r="H147" s="16">
        <f>LOOKUP(G147,标准!$C$229:$C$250,标准!$B$229:$B$250)</f>
        <v>0</v>
      </c>
      <c r="I147" s="30"/>
      <c r="J147" s="16">
        <f>LOOKUP(I147,标准!$I$130:$I$151,标准!$B$130:$B$151)</f>
        <v>64</v>
      </c>
      <c r="K147" s="30"/>
      <c r="L147" s="16">
        <f>CHOOSE(MATCH(K147,{30,11.2,11,10.8,10.6,10.4,10.2,10,9.8,9.6,9.4,9.2,9,8.8,8.6,8.4,8.2,8.1,8,7.9,7.8,4},-1),0,10,20,30,40,50,60,62,64,66,68,70,72,74,76,78,80,85,90,95,100,100)</f>
        <v>100</v>
      </c>
      <c r="M147" s="17"/>
      <c r="N147" s="61" t="e">
        <f>LOOKUP(M147,标准!$I$28:$I$49,标准!$B$28:$B$49)</f>
        <v>#N/A</v>
      </c>
      <c r="O147" s="37"/>
      <c r="P147" s="16">
        <f>LOOKUP(O147,标准!$J$256:$J$280,标准!$I$256:$I$280)</f>
        <v>0</v>
      </c>
      <c r="Q147" s="43"/>
      <c r="R147" s="16">
        <f>CHOOSE(MATCH(Q147,{20,7,6.4,6.2,6,5.4,5.2,5.15,5.1,5.05,5,4.55,4.5,4.45,4.4,4.35,4.3,4.22,4.15,4.05,3.55,3.51,3.47,3.43,3.39,3.35,3.32,3.29,3.26,3.23,3.2,1},-1),0,10,20,30,40,50,60,62,64,66,68,70,72,74,76,78,80,85,90,95,100,101,102,103,104,105,106,107,108,109,110,110)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47" s="15" t="e">
        <f t="shared" si="4"/>
        <v>#DIV/0!</v>
      </c>
      <c r="T147" s="16" t="e">
        <f>LOOKUP(S147,标准!$H$328:$H$332,标准!$G$328:$G$332)</f>
        <v>#DIV/0!</v>
      </c>
    </row>
    <row r="148" spans="1:20" ht="14.25">
      <c r="A148" s="46"/>
      <c r="B148" s="1" t="s">
        <v>70</v>
      </c>
      <c r="C148" s="32"/>
      <c r="D148" s="33"/>
      <c r="E148" s="34" t="e">
        <f t="shared" si="5"/>
        <v>#DIV/0!</v>
      </c>
      <c r="F148" s="18" t="e">
        <f>LOOKUP(E148,标准!$I$4:$I$11,标准!$B$4:$B$11)</f>
        <v>#DIV/0!</v>
      </c>
      <c r="G148" s="17"/>
      <c r="H148" s="16">
        <f>LOOKUP(G148,标准!$C$229:$C$250,标准!$B$229:$B$250)</f>
        <v>0</v>
      </c>
      <c r="I148" s="30"/>
      <c r="J148" s="16">
        <f>LOOKUP(I148,标准!$I$130:$I$151,标准!$B$130:$B$151)</f>
        <v>64</v>
      </c>
      <c r="K148" s="30"/>
      <c r="L148" s="16">
        <f>CHOOSE(MATCH(K148,{30,11.2,11,10.8,10.6,10.4,10.2,10,9.8,9.6,9.4,9.2,9,8.8,8.6,8.4,8.2,8.1,8,7.9,7.8,4},-1),0,10,20,30,40,50,60,62,64,66,68,70,72,74,76,78,80,85,90,95,100,100)</f>
        <v>100</v>
      </c>
      <c r="M148" s="17"/>
      <c r="N148" s="61" t="e">
        <f>LOOKUP(M148,标准!$I$28:$I$49,标准!$B$28:$B$49)</f>
        <v>#N/A</v>
      </c>
      <c r="O148" s="37"/>
      <c r="P148" s="16">
        <f>LOOKUP(O148,标准!$J$256:$J$280,标准!$I$256:$I$280)</f>
        <v>0</v>
      </c>
      <c r="Q148" s="43"/>
      <c r="R148" s="16">
        <f>CHOOSE(MATCH(Q148,{20,7,6.4,6.2,6,5.4,5.2,5.15,5.1,5.05,5,4.55,4.5,4.45,4.4,4.35,4.3,4.22,4.15,4.05,3.55,3.51,3.47,3.43,3.39,3.35,3.32,3.29,3.26,3.23,3.2,1},-1),0,10,20,30,40,50,60,62,64,66,68,70,72,74,76,78,80,85,90,95,100,101,102,103,104,105,106,107,108,109,110,110)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48" s="15" t="e">
        <f t="shared" si="4"/>
        <v>#DIV/0!</v>
      </c>
      <c r="T148" s="16" t="e">
        <f>LOOKUP(S148,标准!$H$328:$H$332,标准!$G$328:$G$332)</f>
        <v>#DIV/0!</v>
      </c>
    </row>
    <row r="149" spans="1:20" ht="14.25">
      <c r="A149" s="46"/>
      <c r="B149" s="1" t="s">
        <v>70</v>
      </c>
      <c r="C149" s="32"/>
      <c r="D149" s="33"/>
      <c r="E149" s="34" t="e">
        <f t="shared" si="5"/>
        <v>#DIV/0!</v>
      </c>
      <c r="F149" s="18" t="e">
        <f>LOOKUP(E149,标准!$I$4:$I$11,标准!$B$4:$B$11)</f>
        <v>#DIV/0!</v>
      </c>
      <c r="G149" s="17"/>
      <c r="H149" s="16">
        <f>LOOKUP(G149,标准!$C$229:$C$250,标准!$B$229:$B$250)</f>
        <v>0</v>
      </c>
      <c r="I149" s="30"/>
      <c r="J149" s="16">
        <f>LOOKUP(I149,标准!$I$130:$I$151,标准!$B$130:$B$151)</f>
        <v>64</v>
      </c>
      <c r="K149" s="30"/>
      <c r="L149" s="16">
        <f>CHOOSE(MATCH(K149,{30,11.2,11,10.8,10.6,10.4,10.2,10,9.8,9.6,9.4,9.2,9,8.8,8.6,8.4,8.2,8.1,8,7.9,7.8,4},-1),0,10,20,30,40,50,60,62,64,66,68,70,72,74,76,78,80,85,90,95,100,100)</f>
        <v>100</v>
      </c>
      <c r="M149" s="17"/>
      <c r="N149" s="61" t="e">
        <f>LOOKUP(M149,标准!$I$28:$I$49,标准!$B$28:$B$49)</f>
        <v>#N/A</v>
      </c>
      <c r="O149" s="37"/>
      <c r="P149" s="16">
        <f>LOOKUP(O149,标准!$J$256:$J$280,标准!$I$256:$I$280)</f>
        <v>0</v>
      </c>
      <c r="Q149" s="43"/>
      <c r="R149" s="16">
        <f>CHOOSE(MATCH(Q149,{20,7,6.4,6.2,6,5.4,5.2,5.15,5.1,5.05,5,4.55,4.5,4.45,4.4,4.35,4.3,4.22,4.15,4.05,3.55,3.51,3.47,3.43,3.39,3.35,3.32,3.29,3.26,3.23,3.2,1},-1),0,10,20,30,40,50,60,62,64,66,68,70,72,74,76,78,80,85,90,95,100,101,102,103,104,105,106,107,108,109,110,110)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49" s="15" t="e">
        <f t="shared" si="4"/>
        <v>#DIV/0!</v>
      </c>
      <c r="T149" s="16" t="e">
        <f>LOOKUP(S149,标准!$H$328:$H$332,标准!$G$328:$G$332)</f>
        <v>#DIV/0!</v>
      </c>
    </row>
    <row r="150" spans="1:20" ht="14.25">
      <c r="A150" s="46"/>
      <c r="B150" s="1" t="s">
        <v>70</v>
      </c>
      <c r="C150" s="32"/>
      <c r="D150" s="33"/>
      <c r="E150" s="34" t="e">
        <f t="shared" si="5"/>
        <v>#DIV/0!</v>
      </c>
      <c r="F150" s="18" t="e">
        <f>LOOKUP(E150,标准!$I$4:$I$11,标准!$B$4:$B$11)</f>
        <v>#DIV/0!</v>
      </c>
      <c r="G150" s="17"/>
      <c r="H150" s="16">
        <f>LOOKUP(G150,标准!$C$229:$C$250,标准!$B$229:$B$250)</f>
        <v>0</v>
      </c>
      <c r="I150" s="30"/>
      <c r="J150" s="16">
        <f>LOOKUP(I150,标准!$I$130:$I$151,标准!$B$130:$B$151)</f>
        <v>64</v>
      </c>
      <c r="K150" s="30"/>
      <c r="L150" s="16">
        <f>CHOOSE(MATCH(K150,{30,11.2,11,10.8,10.6,10.4,10.2,10,9.8,9.6,9.4,9.2,9,8.8,8.6,8.4,8.2,8.1,8,7.9,7.8,4},-1),0,10,20,30,40,50,60,62,64,66,68,70,72,74,76,78,80,85,90,95,100,100)</f>
        <v>100</v>
      </c>
      <c r="M150" s="17"/>
      <c r="N150" s="61" t="e">
        <f>LOOKUP(M150,标准!$I$28:$I$49,标准!$B$28:$B$49)</f>
        <v>#N/A</v>
      </c>
      <c r="O150" s="37"/>
      <c r="P150" s="16">
        <f>LOOKUP(O150,标准!$J$256:$J$280,标准!$I$256:$I$280)</f>
        <v>0</v>
      </c>
      <c r="Q150" s="43"/>
      <c r="R150" s="16">
        <f>CHOOSE(MATCH(Q150,{20,7,6.4,6.2,6,5.4,5.2,5.15,5.1,5.05,5,4.55,4.5,4.45,4.4,4.35,4.3,4.22,4.15,4.05,3.55,3.51,3.47,3.43,3.39,3.35,3.32,3.29,3.26,3.23,3.2,1},-1),0,10,20,30,40,50,60,62,64,66,68,70,72,74,76,78,80,85,90,95,100,101,102,103,104,105,106,107,108,109,110,110)</f>
        <v>110</v>
      </c>
      <c r="S150" s="15" t="e">
        <f t="shared" si="4"/>
        <v>#DIV/0!</v>
      </c>
      <c r="T150" s="16" t="e">
        <f>LOOKUP(S150,标准!$H$328:$H$332,标准!$G$328:$G$332)</f>
        <v>#DIV/0!</v>
      </c>
    </row>
  </sheetData>
  <mergeCells count="11">
    <mergeCell ref="A1:A2"/>
    <mergeCell ref="O1:P1"/>
    <mergeCell ref="Q1:R1"/>
    <mergeCell ref="S1:S2"/>
    <mergeCell ref="T1:T2"/>
    <mergeCell ref="B1:B2"/>
    <mergeCell ref="C1:F1"/>
    <mergeCell ref="G1:H1"/>
    <mergeCell ref="I1:J1"/>
    <mergeCell ref="K1:L1"/>
    <mergeCell ref="M1:N1"/>
  </mergeCells>
  <phoneticPr fontId="11" type="noConversion"/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50"/>
  <sheetViews>
    <sheetView zoomScale="80" zoomScaleNormal="80" workbookViewId="0">
      <selection sqref="A1:T150"/>
    </sheetView>
  </sheetViews>
  <sheetFormatPr defaultColWidth="9" defaultRowHeight="13.5"/>
  <sheetData>
    <row r="1" spans="1:20">
      <c r="A1" s="64" t="s">
        <v>93</v>
      </c>
      <c r="B1" s="70" t="s">
        <v>63</v>
      </c>
      <c r="C1" s="66" t="s">
        <v>74</v>
      </c>
      <c r="D1" s="71"/>
      <c r="E1" s="71"/>
      <c r="F1" s="67"/>
      <c r="G1" s="72" t="s">
        <v>90</v>
      </c>
      <c r="H1" s="69"/>
      <c r="I1" s="72" t="s">
        <v>77</v>
      </c>
      <c r="J1" s="69"/>
      <c r="K1" s="72" t="s">
        <v>76</v>
      </c>
      <c r="L1" s="69"/>
      <c r="M1" s="66" t="s">
        <v>75</v>
      </c>
      <c r="N1" s="67"/>
      <c r="O1" s="66" t="s">
        <v>95</v>
      </c>
      <c r="P1" s="67"/>
      <c r="Q1" s="66" t="s">
        <v>96</v>
      </c>
      <c r="R1" s="67"/>
      <c r="S1" s="68" t="s">
        <v>64</v>
      </c>
      <c r="T1" s="69" t="s">
        <v>65</v>
      </c>
    </row>
    <row r="2" spans="1:20">
      <c r="A2" s="65"/>
      <c r="B2" s="70"/>
      <c r="C2" s="31" t="s">
        <v>66</v>
      </c>
      <c r="D2" s="29" t="s">
        <v>67</v>
      </c>
      <c r="E2" s="29" t="s">
        <v>68</v>
      </c>
      <c r="F2" s="56" t="s">
        <v>15</v>
      </c>
      <c r="G2" s="56" t="s">
        <v>69</v>
      </c>
      <c r="H2" s="56" t="s">
        <v>15</v>
      </c>
      <c r="I2" s="29" t="s">
        <v>69</v>
      </c>
      <c r="J2" s="56" t="s">
        <v>15</v>
      </c>
      <c r="K2" s="29" t="s">
        <v>69</v>
      </c>
      <c r="L2" s="56" t="s">
        <v>15</v>
      </c>
      <c r="M2" s="56" t="s">
        <v>69</v>
      </c>
      <c r="N2" s="56" t="s">
        <v>15</v>
      </c>
      <c r="O2" s="57" t="s">
        <v>72</v>
      </c>
      <c r="P2" s="57" t="s">
        <v>73</v>
      </c>
      <c r="Q2" s="42" t="s">
        <v>72</v>
      </c>
      <c r="R2" s="57" t="s">
        <v>73</v>
      </c>
      <c r="S2" s="68"/>
      <c r="T2" s="69"/>
    </row>
    <row r="3" spans="1:20" ht="14.25">
      <c r="A3" s="46"/>
      <c r="B3" s="63" t="s">
        <v>94</v>
      </c>
      <c r="C3" s="32"/>
      <c r="D3" s="33"/>
      <c r="E3" s="34" t="e">
        <f>D3/(C3*C3)</f>
        <v>#DIV/0!</v>
      </c>
      <c r="F3" s="18" t="e">
        <f>LOOKUP(E3,标准!$I$16:$I$23,标准!$B$16:$B$23)</f>
        <v>#DIV/0!</v>
      </c>
      <c r="G3" s="17"/>
      <c r="H3" s="16">
        <f>LOOKUP(G3,标准!$M$229:$M$250,标准!$L$229:$L$250)</f>
        <v>0</v>
      </c>
      <c r="I3" s="30"/>
      <c r="J3" s="16">
        <f>LOOKUP(I3,标准!$I$156:$I$177,标准!$B$156:$B$177)</f>
        <v>30</v>
      </c>
      <c r="K3" s="30"/>
      <c r="L3" s="16">
        <f>CHOOSE(MATCH(K3,{30,11.9,11.7,11.5,11.3,11.1,10.9,10.7,10.5,10.3,10.1,9.9,9.7,9.5,9.3,9.1,8.9,8.6,8.3,8.2,8.1,4},-1),0,10,20,30,40,50,60,62,64,66,68,70,72,74,76,78,80,85,90,95,100,100)</f>
        <v>100</v>
      </c>
      <c r="M3" s="17"/>
      <c r="N3" s="61" t="e">
        <f>LOOKUP(M3,标准!$I$54:$I$75,标准!$B$54:$B$75)</f>
        <v>#N/A</v>
      </c>
      <c r="O3" s="37"/>
      <c r="P3" s="16">
        <f>LOOKUP(O3,标准!$J$290:$J$321,标准!$I$290:$I$321)</f>
        <v>0</v>
      </c>
      <c r="Q3" s="43"/>
      <c r="R3" s="16">
        <f>CHOOSE(MATCH(Q3,{20,5.45,5.35,5.25,5.15,5.05,4.55,4.5,4.45,4.4,4.35,4.3,4.25,4.2,4.15,4.1,4.05,3.57,3.49,3.42,3.35,3.3,3.25,3.2,3.15,3.1,3.05,3,3.55,2.5,2.45,1},-1),0,10,20,30,40,50,60,62,64,66,68,70,72,74,76,78,80,85,90,95,100,101,102,103,104,105,106,107,108,109,110,110)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3" s="15" t="e">
        <f>F3*0.15+H3*0.1+J3*0.1+L3*0.2+N3*0.15+P3*0.1+R3*0.2</f>
        <v>#DIV/0!</v>
      </c>
      <c r="T3" s="16" t="e">
        <f>LOOKUP(S3,标准!$H$328:$H$332,标准!$G$328:$G$332)</f>
        <v>#DIV/0!</v>
      </c>
    </row>
    <row r="4" spans="1:20" ht="14.25">
      <c r="A4" s="46"/>
      <c r="B4" s="63" t="s">
        <v>94</v>
      </c>
      <c r="C4" s="32"/>
      <c r="D4" s="33"/>
      <c r="E4" s="34" t="e">
        <f>D4/(C4*C4)</f>
        <v>#DIV/0!</v>
      </c>
      <c r="F4" s="18" t="e">
        <f>LOOKUP(E4,标准!$I$16:$I$23,标准!$B$16:$B$23)</f>
        <v>#DIV/0!</v>
      </c>
      <c r="G4" s="17"/>
      <c r="H4" s="16">
        <f>LOOKUP(G4,标准!$M$229:$M$250,标准!$L$229:$L$250)</f>
        <v>0</v>
      </c>
      <c r="I4" s="30"/>
      <c r="J4" s="16">
        <f>LOOKUP(I4,标准!$I$156:$I$177,标准!$B$156:$B$177)</f>
        <v>30</v>
      </c>
      <c r="K4" s="30"/>
      <c r="L4" s="16">
        <f>CHOOSE(MATCH(K4,{30,11.9,11.7,11.5,11.3,11.1,10.9,10.7,10.5,10.3,10.1,9.9,9.7,9.5,9.3,9.1,8.9,8.6,8.3,8.2,8.1,4},-1),0,10,20,30,40,50,60,62,64,66,68,70,72,74,76,78,80,85,90,95,100,100)</f>
        <v>100</v>
      </c>
      <c r="M4" s="17"/>
      <c r="N4" s="61" t="e">
        <f>LOOKUP(M4,标准!$I$54:$I$75,标准!$B$54:$B$75)</f>
        <v>#N/A</v>
      </c>
      <c r="O4" s="37"/>
      <c r="P4" s="16">
        <f>LOOKUP(O4,标准!$J$290:$J$321,标准!$I$290:$I$321)</f>
        <v>0</v>
      </c>
      <c r="Q4" s="43"/>
      <c r="R4" s="16">
        <f>CHOOSE(MATCH(Q4,{20,5.45,5.35,5.25,5.15,5.05,4.55,4.5,4.45,4.4,4.35,4.3,4.25,4.2,4.15,4.1,4.05,3.57,3.49,3.42,3.35,3.3,3.25,3.2,3.15,3.1,3.05,3,3.55,2.5,2.45,1},-1),0,10,20,30,40,50,60,62,64,66,68,70,72,74,76,78,80,85,90,95,100,101,102,103,104,105,106,107,108,109,110,110)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4" s="15" t="e">
        <f t="shared" ref="S4:S67" si="0">F4*0.15+H4*0.1+J4*0.1+L4*0.2+N4*0.15+P4*0.1+R4*0.2</f>
        <v>#DIV/0!</v>
      </c>
      <c r="T4" s="16" t="e">
        <f>LOOKUP(S4,标准!$H$328:$H$332,标准!$G$328:$G$332)</f>
        <v>#DIV/0!</v>
      </c>
    </row>
    <row r="5" spans="1:20" ht="14.25">
      <c r="A5" s="46"/>
      <c r="B5" s="63" t="s">
        <v>94</v>
      </c>
      <c r="C5" s="32"/>
      <c r="D5" s="33"/>
      <c r="E5" s="34" t="e">
        <f>D5/(C5*C5)</f>
        <v>#DIV/0!</v>
      </c>
      <c r="F5" s="18" t="e">
        <f>LOOKUP(E5,标准!$I$16:$I$23,标准!$B$16:$B$23)</f>
        <v>#DIV/0!</v>
      </c>
      <c r="G5" s="17"/>
      <c r="H5" s="16">
        <f>LOOKUP(G5,标准!$M$229:$M$250,标准!$L$229:$L$250)</f>
        <v>0</v>
      </c>
      <c r="I5" s="30"/>
      <c r="J5" s="16">
        <f>LOOKUP(I5,标准!$I$156:$I$177,标准!$B$156:$B$177)</f>
        <v>30</v>
      </c>
      <c r="K5" s="30"/>
      <c r="L5" s="16">
        <f>CHOOSE(MATCH(K5,{30,11.9,11.7,11.5,11.3,11.1,10.9,10.7,10.5,10.3,10.1,9.9,9.7,9.5,9.3,9.1,8.9,8.6,8.3,8.2,8.1,4},-1),0,10,20,30,40,50,60,62,64,66,68,70,72,74,76,78,80,85,90,95,100,100)</f>
        <v>100</v>
      </c>
      <c r="M5" s="17"/>
      <c r="N5" s="61" t="e">
        <f>LOOKUP(M5,标准!$I$54:$I$75,标准!$B$54:$B$75)</f>
        <v>#N/A</v>
      </c>
      <c r="O5" s="37"/>
      <c r="P5" s="16">
        <f>LOOKUP(O5,标准!$J$290:$J$321,标准!$I$290:$I$321)</f>
        <v>0</v>
      </c>
      <c r="Q5" s="43"/>
      <c r="R5" s="16">
        <f>CHOOSE(MATCH(Q5,{20,5.45,5.35,5.25,5.15,5.05,4.55,4.5,4.45,4.4,4.35,4.3,4.25,4.2,4.15,4.1,4.05,3.57,3.49,3.42,3.35,3.3,3.25,3.2,3.15,3.1,3.05,3,3.55,2.5,2.45,1},-1),0,10,20,30,40,50,60,62,64,66,68,70,72,74,76,78,80,85,90,95,100,101,102,103,104,105,106,107,108,109,110,110)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5" s="15" t="e">
        <f t="shared" si="0"/>
        <v>#DIV/0!</v>
      </c>
      <c r="T5" s="16" t="e">
        <f>LOOKUP(S5,标准!$H$328:$H$332,标准!$G$328:$G$332)</f>
        <v>#DIV/0!</v>
      </c>
    </row>
    <row r="6" spans="1:20" ht="14.25">
      <c r="A6" s="46"/>
      <c r="B6" s="63" t="s">
        <v>94</v>
      </c>
      <c r="C6" s="38"/>
      <c r="D6" s="39"/>
      <c r="E6" s="34" t="e">
        <f>D6/(C6*C6)</f>
        <v>#DIV/0!</v>
      </c>
      <c r="F6" s="18" t="e">
        <f>LOOKUP(E6,标准!$I$16:$I$23,标准!$B$16:$B$23)</f>
        <v>#DIV/0!</v>
      </c>
      <c r="G6" s="17"/>
      <c r="H6" s="16">
        <f>LOOKUP(G6,标准!$M$229:$M$250,标准!$L$229:$L$250)</f>
        <v>0</v>
      </c>
      <c r="I6" s="30"/>
      <c r="J6" s="16">
        <f>LOOKUP(I6,标准!$I$156:$I$177,标准!$B$156:$B$177)</f>
        <v>30</v>
      </c>
      <c r="K6" s="30"/>
      <c r="L6" s="16">
        <f>CHOOSE(MATCH(K6,{30,11.9,11.7,11.5,11.3,11.1,10.9,10.7,10.5,10.3,10.1,9.9,9.7,9.5,9.3,9.1,8.9,8.6,8.3,8.2,8.1,4},-1),0,10,20,30,40,50,60,62,64,66,68,70,72,74,76,78,80,85,90,95,100,100)</f>
        <v>100</v>
      </c>
      <c r="M6" s="17"/>
      <c r="N6" s="61" t="e">
        <f>LOOKUP(M6,标准!$I$54:$I$75,标准!$B$54:$B$75)</f>
        <v>#N/A</v>
      </c>
      <c r="O6" s="37"/>
      <c r="P6" s="16">
        <f>LOOKUP(O6,标准!$J$290:$J$321,标准!$I$290:$I$321)</f>
        <v>0</v>
      </c>
      <c r="Q6" s="43"/>
      <c r="R6" s="16">
        <f>CHOOSE(MATCH(Q6,{20,5.45,5.35,5.25,5.15,5.05,4.55,4.5,4.45,4.4,4.35,4.3,4.25,4.2,4.15,4.1,4.05,3.57,3.49,3.42,3.35,3.3,3.25,3.2,3.15,3.1,3.05,3,3.55,2.5,2.45,1},-1),0,10,20,30,40,50,60,62,64,66,68,70,72,74,76,78,80,85,90,95,100,101,102,103,104,105,106,107,108,109,110,110)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6" s="15" t="e">
        <f t="shared" si="0"/>
        <v>#DIV/0!</v>
      </c>
      <c r="T6" s="16" t="e">
        <f>LOOKUP(S6,标准!$H$328:$H$332,标准!$G$328:$G$332)</f>
        <v>#DIV/0!</v>
      </c>
    </row>
    <row r="7" spans="1:20" ht="14.25">
      <c r="A7" s="46"/>
      <c r="B7" s="63" t="s">
        <v>94</v>
      </c>
      <c r="C7" s="38"/>
      <c r="D7" s="39"/>
      <c r="E7" s="34" t="e">
        <f>D7/(C7*C7)</f>
        <v>#DIV/0!</v>
      </c>
      <c r="F7" s="18" t="e">
        <f>LOOKUP(E7,标准!$I$16:$I$23,标准!$B$16:$B$23)</f>
        <v>#DIV/0!</v>
      </c>
      <c r="G7" s="17"/>
      <c r="H7" s="16">
        <f>LOOKUP(G7,标准!$M$229:$M$250,标准!$L$229:$L$250)</f>
        <v>0</v>
      </c>
      <c r="I7" s="30"/>
      <c r="J7" s="16">
        <f>LOOKUP(I7,标准!$I$156:$I$177,标准!$B$156:$B$177)</f>
        <v>30</v>
      </c>
      <c r="K7" s="30"/>
      <c r="L7" s="16">
        <f>CHOOSE(MATCH(K7,{30,11.9,11.7,11.5,11.3,11.1,10.9,10.7,10.5,10.3,10.1,9.9,9.7,9.5,9.3,9.1,8.9,8.6,8.3,8.2,8.1,4},-1),0,10,20,30,40,50,60,62,64,66,68,70,72,74,76,78,80,85,90,95,100,100)</f>
        <v>100</v>
      </c>
      <c r="M7" s="17"/>
      <c r="N7" s="61" t="e">
        <f>LOOKUP(M7,标准!$I$54:$I$75,标准!$B$54:$B$75)</f>
        <v>#N/A</v>
      </c>
      <c r="O7" s="37"/>
      <c r="P7" s="16">
        <f>LOOKUP(O7,标准!$J$290:$J$321,标准!$I$290:$I$321)</f>
        <v>0</v>
      </c>
      <c r="Q7" s="43"/>
      <c r="R7" s="16">
        <f>CHOOSE(MATCH(Q7,{20,5.45,5.35,5.25,5.15,5.05,4.55,4.5,4.45,4.4,4.35,4.3,4.25,4.2,4.15,4.1,4.05,3.57,3.49,3.42,3.35,3.3,3.25,3.2,3.15,3.1,3.05,3,3.55,2.5,2.45,1},-1),0,10,20,30,40,50,60,62,64,66,68,70,72,74,76,78,80,85,90,95,100,101,102,103,104,105,106,107,108,109,110,110)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7" s="15" t="e">
        <f t="shared" si="0"/>
        <v>#DIV/0!</v>
      </c>
      <c r="T7" s="16" t="e">
        <f>LOOKUP(S7,标准!$H$328:$H$332,标准!$G$328:$G$332)</f>
        <v>#DIV/0!</v>
      </c>
    </row>
    <row r="8" spans="1:20" ht="14.25">
      <c r="A8" s="46"/>
      <c r="B8" s="63" t="s">
        <v>94</v>
      </c>
      <c r="C8" s="38"/>
      <c r="D8" s="39"/>
      <c r="E8" s="34" t="e">
        <f t="shared" ref="E8:E71" si="1">D8/(C8*C8)</f>
        <v>#DIV/0!</v>
      </c>
      <c r="F8" s="18" t="e">
        <f>LOOKUP(E8,标准!$I$16:$I$23,标准!$B$16:$B$23)</f>
        <v>#DIV/0!</v>
      </c>
      <c r="G8" s="17"/>
      <c r="H8" s="16">
        <f>LOOKUP(G8,标准!$M$229:$M$250,标准!$L$229:$L$250)</f>
        <v>0</v>
      </c>
      <c r="I8" s="30"/>
      <c r="J8" s="16">
        <f>LOOKUP(I8,标准!$I$156:$I$177,标准!$B$156:$B$177)</f>
        <v>30</v>
      </c>
      <c r="K8" s="30"/>
      <c r="L8" s="16">
        <f>CHOOSE(MATCH(K8,{30,11.9,11.7,11.5,11.3,11.1,10.9,10.7,10.5,10.3,10.1,9.9,9.7,9.5,9.3,9.1,8.9,8.6,8.3,8.2,8.1,4},-1),0,10,20,30,40,50,60,62,64,66,68,70,72,74,76,78,80,85,90,95,100,100)</f>
        <v>100</v>
      </c>
      <c r="M8" s="17"/>
      <c r="N8" s="61" t="e">
        <f>LOOKUP(M8,标准!$I$54:$I$75,标准!$B$54:$B$75)</f>
        <v>#N/A</v>
      </c>
      <c r="O8" s="37"/>
      <c r="P8" s="16">
        <f>LOOKUP(O8,标准!$J$290:$J$321,标准!$I$290:$I$321)</f>
        <v>0</v>
      </c>
      <c r="Q8" s="43"/>
      <c r="R8" s="16">
        <f>CHOOSE(MATCH(Q8,{20,5.45,5.35,5.25,5.15,5.05,4.55,4.5,4.45,4.4,4.35,4.3,4.25,4.2,4.15,4.1,4.05,3.57,3.49,3.42,3.35,3.3,3.25,3.2,3.15,3.1,3.05,3,3.55,2.5,2.45,1},-1),0,10,20,30,40,50,60,62,64,66,68,70,72,74,76,78,80,85,90,95,100,101,102,103,104,105,106,107,108,109,110,110)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8" s="15" t="e">
        <f t="shared" si="0"/>
        <v>#DIV/0!</v>
      </c>
      <c r="T8" s="16" t="e">
        <f>LOOKUP(S8,标准!$H$328:$H$332,标准!$G$328:$G$332)</f>
        <v>#DIV/0!</v>
      </c>
    </row>
    <row r="9" spans="1:20" ht="14.25">
      <c r="A9" s="46"/>
      <c r="B9" s="63" t="s">
        <v>94</v>
      </c>
      <c r="C9" s="38"/>
      <c r="D9" s="39"/>
      <c r="E9" s="34" t="e">
        <f t="shared" si="1"/>
        <v>#DIV/0!</v>
      </c>
      <c r="F9" s="18" t="e">
        <f>LOOKUP(E9,标准!$I$16:$I$23,标准!$B$16:$B$23)</f>
        <v>#DIV/0!</v>
      </c>
      <c r="G9" s="17"/>
      <c r="H9" s="16">
        <f>LOOKUP(G9,标准!$M$229:$M$250,标准!$L$229:$L$250)</f>
        <v>0</v>
      </c>
      <c r="I9" s="30"/>
      <c r="J9" s="16">
        <f>LOOKUP(I9,标准!$I$156:$I$177,标准!$B$156:$B$177)</f>
        <v>30</v>
      </c>
      <c r="K9" s="30"/>
      <c r="L9" s="16">
        <f>CHOOSE(MATCH(K9,{30,11.9,11.7,11.5,11.3,11.1,10.9,10.7,10.5,10.3,10.1,9.9,9.7,9.5,9.3,9.1,8.9,8.6,8.3,8.2,8.1,4},-1),0,10,20,30,40,50,60,62,64,66,68,70,72,74,76,78,80,85,90,95,100,100)</f>
        <v>100</v>
      </c>
      <c r="M9" s="17"/>
      <c r="N9" s="61" t="e">
        <f>LOOKUP(M9,标准!$I$54:$I$75,标准!$B$54:$B$75)</f>
        <v>#N/A</v>
      </c>
      <c r="O9" s="37"/>
      <c r="P9" s="16">
        <f>LOOKUP(O9,标准!$J$290:$J$321,标准!$I$290:$I$321)</f>
        <v>0</v>
      </c>
      <c r="Q9" s="43"/>
      <c r="R9" s="16">
        <f>CHOOSE(MATCH(Q9,{20,5.45,5.35,5.25,5.15,5.05,4.55,4.5,4.45,4.4,4.35,4.3,4.25,4.2,4.15,4.1,4.05,3.57,3.49,3.42,3.35,3.3,3.25,3.2,3.15,3.1,3.05,3,3.55,2.5,2.45,1},-1),0,10,20,30,40,50,60,62,64,66,68,70,72,74,76,78,80,85,90,95,100,101,102,103,104,105,106,107,108,109,110,110)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9" s="15" t="e">
        <f t="shared" si="0"/>
        <v>#DIV/0!</v>
      </c>
      <c r="T9" s="16" t="e">
        <f>LOOKUP(S9,标准!$H$328:$H$332,标准!$G$328:$G$332)</f>
        <v>#DIV/0!</v>
      </c>
    </row>
    <row r="10" spans="1:20" ht="14.25">
      <c r="A10" s="46"/>
      <c r="B10" s="63" t="s">
        <v>94</v>
      </c>
      <c r="C10" s="38"/>
      <c r="D10" s="39"/>
      <c r="E10" s="34" t="e">
        <f t="shared" si="1"/>
        <v>#DIV/0!</v>
      </c>
      <c r="F10" s="18" t="e">
        <f>LOOKUP(E10,标准!$I$16:$I$23,标准!$B$16:$B$23)</f>
        <v>#DIV/0!</v>
      </c>
      <c r="G10" s="17"/>
      <c r="H10" s="16">
        <f>LOOKUP(G10,标准!$M$229:$M$250,标准!$L$229:$L$250)</f>
        <v>0</v>
      </c>
      <c r="I10" s="30"/>
      <c r="J10" s="16">
        <f>LOOKUP(I10,标准!$I$156:$I$177,标准!$B$156:$B$177)</f>
        <v>30</v>
      </c>
      <c r="K10" s="30"/>
      <c r="L10" s="16">
        <f>CHOOSE(MATCH(K10,{30,11.9,11.7,11.5,11.3,11.1,10.9,10.7,10.5,10.3,10.1,9.9,9.7,9.5,9.3,9.1,8.9,8.6,8.3,8.2,8.1,4},-1),0,10,20,30,40,50,60,62,64,66,68,70,72,74,76,78,80,85,90,95,100,100)</f>
        <v>100</v>
      </c>
      <c r="M10" s="17"/>
      <c r="N10" s="61" t="e">
        <f>LOOKUP(M10,标准!$I$54:$I$75,标准!$B$54:$B$75)</f>
        <v>#N/A</v>
      </c>
      <c r="O10" s="37"/>
      <c r="P10" s="16">
        <f>LOOKUP(O10,标准!$J$290:$J$321,标准!$I$290:$I$321)</f>
        <v>0</v>
      </c>
      <c r="Q10" s="43"/>
      <c r="R10" s="16">
        <f>CHOOSE(MATCH(Q10,{20,5.45,5.35,5.25,5.15,5.05,4.55,4.5,4.45,4.4,4.35,4.3,4.25,4.2,4.15,4.1,4.05,3.57,3.49,3.42,3.35,3.3,3.25,3.2,3.15,3.1,3.05,3,3.55,2.5,2.45,1},-1),0,10,20,30,40,50,60,62,64,66,68,70,72,74,76,78,80,85,90,95,100,101,102,103,104,105,106,107,108,109,110,110)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0" s="15" t="e">
        <f t="shared" si="0"/>
        <v>#DIV/0!</v>
      </c>
      <c r="T10" s="16" t="e">
        <f>LOOKUP(S10,标准!$H$328:$H$332,标准!$G$328:$G$332)</f>
        <v>#DIV/0!</v>
      </c>
    </row>
    <row r="11" spans="1:20" ht="14.25">
      <c r="A11" s="46"/>
      <c r="B11" s="63" t="s">
        <v>94</v>
      </c>
      <c r="C11" s="40"/>
      <c r="D11" s="41"/>
      <c r="E11" s="34" t="e">
        <f t="shared" si="1"/>
        <v>#DIV/0!</v>
      </c>
      <c r="F11" s="18" t="e">
        <f>LOOKUP(E11,标准!$I$16:$I$23,标准!$B$16:$B$23)</f>
        <v>#DIV/0!</v>
      </c>
      <c r="G11" s="17"/>
      <c r="H11" s="16">
        <f>LOOKUP(G11,标准!$M$229:$M$250,标准!$L$229:$L$250)</f>
        <v>0</v>
      </c>
      <c r="I11" s="30"/>
      <c r="J11" s="16">
        <f>LOOKUP(I11,标准!$I$156:$I$177,标准!$B$156:$B$177)</f>
        <v>30</v>
      </c>
      <c r="K11" s="30"/>
      <c r="L11" s="16">
        <f>CHOOSE(MATCH(K11,{30,11.9,11.7,11.5,11.3,11.1,10.9,10.7,10.5,10.3,10.1,9.9,9.7,9.5,9.3,9.1,8.9,8.6,8.3,8.2,8.1,4},-1),0,10,20,30,40,50,60,62,64,66,68,70,72,74,76,78,80,85,90,95,100,100)</f>
        <v>100</v>
      </c>
      <c r="M11" s="17"/>
      <c r="N11" s="61" t="e">
        <f>LOOKUP(M11,标准!$I$54:$I$75,标准!$B$54:$B$75)</f>
        <v>#N/A</v>
      </c>
      <c r="O11" s="37"/>
      <c r="P11" s="16">
        <f>LOOKUP(O11,标准!$J$290:$J$321,标准!$I$290:$I$321)</f>
        <v>0</v>
      </c>
      <c r="Q11" s="43"/>
      <c r="R11" s="16">
        <f>CHOOSE(MATCH(Q11,{20,5.45,5.35,5.25,5.15,5.05,4.55,4.5,4.45,4.4,4.35,4.3,4.25,4.2,4.15,4.1,4.05,3.57,3.49,3.42,3.35,3.3,3.25,3.2,3.15,3.1,3.05,3,3.55,2.5,2.45,1},-1),0,10,20,30,40,50,60,62,64,66,68,70,72,74,76,78,80,85,90,95,100,101,102,103,104,105,106,107,108,109,110,110)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1" s="15" t="e">
        <f t="shared" si="0"/>
        <v>#DIV/0!</v>
      </c>
      <c r="T11" s="16" t="e">
        <f>LOOKUP(S11,标准!$H$328:$H$332,标准!$G$328:$G$332)</f>
        <v>#DIV/0!</v>
      </c>
    </row>
    <row r="12" spans="1:20" ht="14.25">
      <c r="A12" s="46"/>
      <c r="B12" s="63" t="s">
        <v>94</v>
      </c>
      <c r="C12" s="32"/>
      <c r="D12" s="33"/>
      <c r="E12" s="34" t="e">
        <f t="shared" si="1"/>
        <v>#DIV/0!</v>
      </c>
      <c r="F12" s="18" t="e">
        <f>LOOKUP(E12,标准!$I$16:$I$23,标准!$B$16:$B$23)</f>
        <v>#DIV/0!</v>
      </c>
      <c r="G12" s="17"/>
      <c r="H12" s="16">
        <f>LOOKUP(G12,标准!$M$229:$M$250,标准!$L$229:$L$250)</f>
        <v>0</v>
      </c>
      <c r="I12" s="30"/>
      <c r="J12" s="16">
        <f>LOOKUP(I12,标准!$I$156:$I$177,标准!$B$156:$B$177)</f>
        <v>30</v>
      </c>
      <c r="K12" s="30"/>
      <c r="L12" s="16">
        <f>CHOOSE(MATCH(K12,{30,11.9,11.7,11.5,11.3,11.1,10.9,10.7,10.5,10.3,10.1,9.9,9.7,9.5,9.3,9.1,8.9,8.6,8.3,8.2,8.1,4},-1),0,10,20,30,40,50,60,62,64,66,68,70,72,74,76,78,80,85,90,95,100,100)</f>
        <v>100</v>
      </c>
      <c r="M12" s="17"/>
      <c r="N12" s="61" t="e">
        <f>LOOKUP(M12,标准!$I$54:$I$75,标准!$B$54:$B$75)</f>
        <v>#N/A</v>
      </c>
      <c r="O12" s="37"/>
      <c r="P12" s="16">
        <f>LOOKUP(O12,标准!$J$290:$J$321,标准!$I$290:$I$321)</f>
        <v>0</v>
      </c>
      <c r="Q12" s="43"/>
      <c r="R12" s="16">
        <f>CHOOSE(MATCH(Q12,{20,5.45,5.35,5.25,5.15,5.05,4.55,4.5,4.45,4.4,4.35,4.3,4.25,4.2,4.15,4.1,4.05,3.57,3.49,3.42,3.35,3.3,3.25,3.2,3.15,3.1,3.05,3,3.55,2.5,2.45,1},-1),0,10,20,30,40,50,60,62,64,66,68,70,72,74,76,78,80,85,90,95,100,101,102,103,104,105,106,107,108,109,110,110)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2" s="15" t="e">
        <f t="shared" si="0"/>
        <v>#DIV/0!</v>
      </c>
      <c r="T12" s="16" t="e">
        <f>LOOKUP(S12,标准!$H$328:$H$332,标准!$G$328:$G$332)</f>
        <v>#DIV/0!</v>
      </c>
    </row>
    <row r="13" spans="1:20" ht="14.25">
      <c r="A13" s="46"/>
      <c r="B13" s="63" t="s">
        <v>94</v>
      </c>
      <c r="C13" s="32"/>
      <c r="D13" s="33"/>
      <c r="E13" s="34" t="e">
        <f t="shared" si="1"/>
        <v>#DIV/0!</v>
      </c>
      <c r="F13" s="18" t="e">
        <f>LOOKUP(E13,标准!$I$16:$I$23,标准!$B$16:$B$23)</f>
        <v>#DIV/0!</v>
      </c>
      <c r="G13" s="17"/>
      <c r="H13" s="16">
        <f>LOOKUP(G13,标准!$M$229:$M$250,标准!$L$229:$L$250)</f>
        <v>0</v>
      </c>
      <c r="I13" s="30"/>
      <c r="J13" s="16">
        <f>LOOKUP(I13,标准!$I$156:$I$177,标准!$B$156:$B$177)</f>
        <v>30</v>
      </c>
      <c r="K13" s="30"/>
      <c r="L13" s="16">
        <f>CHOOSE(MATCH(K13,{30,11.9,11.7,11.5,11.3,11.1,10.9,10.7,10.5,10.3,10.1,9.9,9.7,9.5,9.3,9.1,8.9,8.6,8.3,8.2,8.1,4},-1),0,10,20,30,40,50,60,62,64,66,68,70,72,74,76,78,80,85,90,95,100,100)</f>
        <v>100</v>
      </c>
      <c r="M13" s="17"/>
      <c r="N13" s="61" t="e">
        <f>LOOKUP(M13,标准!$I$54:$I$75,标准!$B$54:$B$75)</f>
        <v>#N/A</v>
      </c>
      <c r="O13" s="37"/>
      <c r="P13" s="16">
        <f>LOOKUP(O13,标准!$J$290:$J$321,标准!$I$290:$I$321)</f>
        <v>0</v>
      </c>
      <c r="Q13" s="43"/>
      <c r="R13" s="16">
        <f>CHOOSE(MATCH(Q13,{20,5.45,5.35,5.25,5.15,5.05,4.55,4.5,4.45,4.4,4.35,4.3,4.25,4.2,4.15,4.1,4.05,3.57,3.49,3.42,3.35,3.3,3.25,3.2,3.15,3.1,3.05,3,3.55,2.5,2.45,1},-1),0,10,20,30,40,50,60,62,64,66,68,70,72,74,76,78,80,85,90,95,100,101,102,103,104,105,106,107,108,109,110,110)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3" s="15" t="e">
        <f t="shared" si="0"/>
        <v>#DIV/0!</v>
      </c>
      <c r="T13" s="16" t="e">
        <f>LOOKUP(S13,标准!$H$328:$H$332,标准!$G$328:$G$332)</f>
        <v>#DIV/0!</v>
      </c>
    </row>
    <row r="14" spans="1:20" ht="14.25">
      <c r="A14" s="46"/>
      <c r="B14" s="63" t="s">
        <v>94</v>
      </c>
      <c r="C14" s="32"/>
      <c r="D14" s="33"/>
      <c r="E14" s="34" t="e">
        <f t="shared" si="1"/>
        <v>#DIV/0!</v>
      </c>
      <c r="F14" s="18" t="e">
        <f>LOOKUP(E14,标准!$I$16:$I$23,标准!$B$16:$B$23)</f>
        <v>#DIV/0!</v>
      </c>
      <c r="G14" s="17"/>
      <c r="H14" s="16">
        <f>LOOKUP(G14,标准!$M$229:$M$250,标准!$L$229:$L$250)</f>
        <v>0</v>
      </c>
      <c r="I14" s="30"/>
      <c r="J14" s="16">
        <f>LOOKUP(I14,标准!$I$156:$I$177,标准!$B$156:$B$177)</f>
        <v>30</v>
      </c>
      <c r="K14" s="30"/>
      <c r="L14" s="16">
        <f>CHOOSE(MATCH(K14,{30,11.9,11.7,11.5,11.3,11.1,10.9,10.7,10.5,10.3,10.1,9.9,9.7,9.5,9.3,9.1,8.9,8.6,8.3,8.2,8.1,4},-1),0,10,20,30,40,50,60,62,64,66,68,70,72,74,76,78,80,85,90,95,100,100)</f>
        <v>100</v>
      </c>
      <c r="M14" s="17"/>
      <c r="N14" s="61" t="e">
        <f>LOOKUP(M14,标准!$I$54:$I$75,标准!$B$54:$B$75)</f>
        <v>#N/A</v>
      </c>
      <c r="O14" s="37"/>
      <c r="P14" s="16">
        <f>LOOKUP(O14,标准!$J$290:$J$321,标准!$I$290:$I$321)</f>
        <v>0</v>
      </c>
      <c r="Q14" s="43"/>
      <c r="R14" s="16">
        <f>CHOOSE(MATCH(Q14,{20,5.45,5.35,5.25,5.15,5.05,4.55,4.5,4.45,4.4,4.35,4.3,4.25,4.2,4.15,4.1,4.05,3.57,3.49,3.42,3.35,3.3,3.25,3.2,3.15,3.1,3.05,3,3.55,2.5,2.45,1},-1),0,10,20,30,40,50,60,62,64,66,68,70,72,74,76,78,80,85,90,95,100,101,102,103,104,105,106,107,108,109,110,110)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4" s="15" t="e">
        <f t="shared" si="0"/>
        <v>#DIV/0!</v>
      </c>
      <c r="T14" s="16" t="e">
        <f>LOOKUP(S14,标准!$H$328:$H$332,标准!$G$328:$G$332)</f>
        <v>#DIV/0!</v>
      </c>
    </row>
    <row r="15" spans="1:20" ht="14.25">
      <c r="A15" s="46"/>
      <c r="B15" s="63" t="s">
        <v>94</v>
      </c>
      <c r="C15" s="32"/>
      <c r="D15" s="33"/>
      <c r="E15" s="34" t="e">
        <f t="shared" si="1"/>
        <v>#DIV/0!</v>
      </c>
      <c r="F15" s="18" t="e">
        <f>LOOKUP(E15,标准!$I$16:$I$23,标准!$B$16:$B$23)</f>
        <v>#DIV/0!</v>
      </c>
      <c r="G15" s="17"/>
      <c r="H15" s="16">
        <f>LOOKUP(G15,标准!$M$229:$M$250,标准!$L$229:$L$250)</f>
        <v>0</v>
      </c>
      <c r="I15" s="30"/>
      <c r="J15" s="16">
        <f>LOOKUP(I15,标准!$I$156:$I$177,标准!$B$156:$B$177)</f>
        <v>30</v>
      </c>
      <c r="K15" s="30"/>
      <c r="L15" s="16">
        <f>CHOOSE(MATCH(K15,{30,11.9,11.7,11.5,11.3,11.1,10.9,10.7,10.5,10.3,10.1,9.9,9.7,9.5,9.3,9.1,8.9,8.6,8.3,8.2,8.1,4},-1),0,10,20,30,40,50,60,62,64,66,68,70,72,74,76,78,80,85,90,95,100,100)</f>
        <v>100</v>
      </c>
      <c r="M15" s="17"/>
      <c r="N15" s="61" t="e">
        <f>LOOKUP(M15,标准!$I$54:$I$75,标准!$B$54:$B$75)</f>
        <v>#N/A</v>
      </c>
      <c r="O15" s="37"/>
      <c r="P15" s="16">
        <f>LOOKUP(O15,标准!$J$290:$J$321,标准!$I$290:$I$321)</f>
        <v>0</v>
      </c>
      <c r="Q15" s="43"/>
      <c r="R15" s="16">
        <f>CHOOSE(MATCH(Q15,{20,5.45,5.35,5.25,5.15,5.05,4.55,4.5,4.45,4.4,4.35,4.3,4.25,4.2,4.15,4.1,4.05,3.57,3.49,3.42,3.35,3.3,3.25,3.2,3.15,3.1,3.05,3,3.55,2.5,2.45,1},-1),0,10,20,30,40,50,60,62,64,66,68,70,72,74,76,78,80,85,90,95,100,101,102,103,104,105,106,107,108,109,110,110)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5" s="15" t="e">
        <f t="shared" si="0"/>
        <v>#DIV/0!</v>
      </c>
      <c r="T15" s="16" t="e">
        <f>LOOKUP(S15,标准!$H$328:$H$332,标准!$G$328:$G$332)</f>
        <v>#DIV/0!</v>
      </c>
    </row>
    <row r="16" spans="1:20" ht="14.25">
      <c r="A16" s="46"/>
      <c r="B16" s="63" t="s">
        <v>94</v>
      </c>
      <c r="C16" s="32"/>
      <c r="D16" s="33"/>
      <c r="E16" s="34" t="e">
        <f t="shared" si="1"/>
        <v>#DIV/0!</v>
      </c>
      <c r="F16" s="18" t="e">
        <f>LOOKUP(E16,标准!$I$16:$I$23,标准!$B$16:$B$23)</f>
        <v>#DIV/0!</v>
      </c>
      <c r="G16" s="17"/>
      <c r="H16" s="16">
        <f>LOOKUP(G16,标准!$M$229:$M$250,标准!$L$229:$L$250)</f>
        <v>0</v>
      </c>
      <c r="I16" s="30"/>
      <c r="J16" s="16">
        <f>LOOKUP(I16,标准!$I$156:$I$177,标准!$B$156:$B$177)</f>
        <v>30</v>
      </c>
      <c r="K16" s="30"/>
      <c r="L16" s="16">
        <f>CHOOSE(MATCH(K16,{30,11.9,11.7,11.5,11.3,11.1,10.9,10.7,10.5,10.3,10.1,9.9,9.7,9.5,9.3,9.1,8.9,8.6,8.3,8.2,8.1,4},-1),0,10,20,30,40,50,60,62,64,66,68,70,72,74,76,78,80,85,90,95,100,100)</f>
        <v>100</v>
      </c>
      <c r="M16" s="17"/>
      <c r="N16" s="61" t="e">
        <f>LOOKUP(M16,标准!$I$54:$I$75,标准!$B$54:$B$75)</f>
        <v>#N/A</v>
      </c>
      <c r="O16" s="37"/>
      <c r="P16" s="16">
        <f>LOOKUP(O16,标准!$J$290:$J$321,标准!$I$290:$I$321)</f>
        <v>0</v>
      </c>
      <c r="Q16" s="43"/>
      <c r="R16" s="16">
        <f>CHOOSE(MATCH(Q16,{20,5.45,5.35,5.25,5.15,5.05,4.55,4.5,4.45,4.4,4.35,4.3,4.25,4.2,4.15,4.1,4.05,3.57,3.49,3.42,3.35,3.3,3.25,3.2,3.15,3.1,3.05,3,3.55,2.5,2.45,1},-1),0,10,20,30,40,50,60,62,64,66,68,70,72,74,76,78,80,85,90,95,100,101,102,103,104,105,106,107,108,109,110,110)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6" s="15" t="e">
        <f t="shared" si="0"/>
        <v>#DIV/0!</v>
      </c>
      <c r="T16" s="16" t="e">
        <f>LOOKUP(S16,标准!$H$328:$H$332,标准!$G$328:$G$332)</f>
        <v>#DIV/0!</v>
      </c>
    </row>
    <row r="17" spans="1:20" ht="14.25">
      <c r="A17" s="46"/>
      <c r="B17" s="63" t="s">
        <v>94</v>
      </c>
      <c r="C17" s="32"/>
      <c r="D17" s="33"/>
      <c r="E17" s="34" t="e">
        <f t="shared" si="1"/>
        <v>#DIV/0!</v>
      </c>
      <c r="F17" s="18" t="e">
        <f>LOOKUP(E17,标准!$I$16:$I$23,标准!$B$16:$B$23)</f>
        <v>#DIV/0!</v>
      </c>
      <c r="G17" s="17"/>
      <c r="H17" s="16">
        <f>LOOKUP(G17,标准!$M$229:$M$250,标准!$L$229:$L$250)</f>
        <v>0</v>
      </c>
      <c r="I17" s="30"/>
      <c r="J17" s="16">
        <f>LOOKUP(I17,标准!$I$156:$I$177,标准!$B$156:$B$177)</f>
        <v>30</v>
      </c>
      <c r="K17" s="30"/>
      <c r="L17" s="16">
        <f>CHOOSE(MATCH(K17,{30,11.9,11.7,11.5,11.3,11.1,10.9,10.7,10.5,10.3,10.1,9.9,9.7,9.5,9.3,9.1,8.9,8.6,8.3,8.2,8.1,4},-1),0,10,20,30,40,50,60,62,64,66,68,70,72,74,76,78,80,85,90,95,100,100)</f>
        <v>100</v>
      </c>
      <c r="M17" s="17"/>
      <c r="N17" s="61" t="e">
        <f>LOOKUP(M17,标准!$I$54:$I$75,标准!$B$54:$B$75)</f>
        <v>#N/A</v>
      </c>
      <c r="O17" s="37"/>
      <c r="P17" s="16">
        <f>LOOKUP(O17,标准!$J$290:$J$321,标准!$I$290:$I$321)</f>
        <v>0</v>
      </c>
      <c r="Q17" s="43"/>
      <c r="R17" s="16">
        <f>CHOOSE(MATCH(Q17,{20,5.45,5.35,5.25,5.15,5.05,4.55,4.5,4.45,4.4,4.35,4.3,4.25,4.2,4.15,4.1,4.05,3.57,3.49,3.42,3.35,3.3,3.25,3.2,3.15,3.1,3.05,3,3.55,2.5,2.45,1},-1),0,10,20,30,40,50,60,62,64,66,68,70,72,74,76,78,80,85,90,95,100,101,102,103,104,105,106,107,108,109,110,110)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7" s="15" t="e">
        <f t="shared" si="0"/>
        <v>#DIV/0!</v>
      </c>
      <c r="T17" s="16" t="e">
        <f>LOOKUP(S17,标准!$H$328:$H$332,标准!$G$328:$G$332)</f>
        <v>#DIV/0!</v>
      </c>
    </row>
    <row r="18" spans="1:20" ht="14.25">
      <c r="A18" s="46"/>
      <c r="B18" s="63" t="s">
        <v>94</v>
      </c>
      <c r="C18" s="32"/>
      <c r="D18" s="33"/>
      <c r="E18" s="34" t="e">
        <f t="shared" si="1"/>
        <v>#DIV/0!</v>
      </c>
      <c r="F18" s="18" t="e">
        <f>LOOKUP(E18,标准!$I$16:$I$23,标准!$B$16:$B$23)</f>
        <v>#DIV/0!</v>
      </c>
      <c r="G18" s="17"/>
      <c r="H18" s="16">
        <f>LOOKUP(G18,标准!$M$229:$M$250,标准!$L$229:$L$250)</f>
        <v>0</v>
      </c>
      <c r="I18" s="30"/>
      <c r="J18" s="16">
        <f>LOOKUP(I18,标准!$I$156:$I$177,标准!$B$156:$B$177)</f>
        <v>30</v>
      </c>
      <c r="K18" s="30"/>
      <c r="L18" s="16">
        <f>CHOOSE(MATCH(K18,{30,11.9,11.7,11.5,11.3,11.1,10.9,10.7,10.5,10.3,10.1,9.9,9.7,9.5,9.3,9.1,8.9,8.6,8.3,8.2,8.1,4},-1),0,10,20,30,40,50,60,62,64,66,68,70,72,74,76,78,80,85,90,95,100,100)</f>
        <v>100</v>
      </c>
      <c r="M18" s="17"/>
      <c r="N18" s="61" t="e">
        <f>LOOKUP(M18,标准!$I$54:$I$75,标准!$B$54:$B$75)</f>
        <v>#N/A</v>
      </c>
      <c r="O18" s="37"/>
      <c r="P18" s="16">
        <f>LOOKUP(O18,标准!$J$290:$J$321,标准!$I$290:$I$321)</f>
        <v>0</v>
      </c>
      <c r="Q18" s="43"/>
      <c r="R18" s="16">
        <f>CHOOSE(MATCH(Q18,{20,5.45,5.35,5.25,5.15,5.05,4.55,4.5,4.45,4.4,4.35,4.3,4.25,4.2,4.15,4.1,4.05,3.57,3.49,3.42,3.35,3.3,3.25,3.2,3.15,3.1,3.05,3,3.55,2.5,2.45,1},-1),0,10,20,30,40,50,60,62,64,66,68,70,72,74,76,78,80,85,90,95,100,101,102,103,104,105,106,107,108,109,110,110)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8" s="15" t="e">
        <f t="shared" si="0"/>
        <v>#DIV/0!</v>
      </c>
      <c r="T18" s="16" t="e">
        <f>LOOKUP(S18,标准!$H$328:$H$332,标准!$G$328:$G$332)</f>
        <v>#DIV/0!</v>
      </c>
    </row>
    <row r="19" spans="1:20" ht="14.25">
      <c r="A19" s="46"/>
      <c r="B19" s="63" t="s">
        <v>94</v>
      </c>
      <c r="C19" s="32"/>
      <c r="D19" s="33"/>
      <c r="E19" s="34" t="e">
        <f t="shared" si="1"/>
        <v>#DIV/0!</v>
      </c>
      <c r="F19" s="18" t="e">
        <f>LOOKUP(E19,标准!$I$16:$I$23,标准!$B$16:$B$23)</f>
        <v>#DIV/0!</v>
      </c>
      <c r="G19" s="17"/>
      <c r="H19" s="16">
        <f>LOOKUP(G19,标准!$M$229:$M$250,标准!$L$229:$L$250)</f>
        <v>0</v>
      </c>
      <c r="I19" s="30"/>
      <c r="J19" s="16">
        <f>LOOKUP(I19,标准!$I$156:$I$177,标准!$B$156:$B$177)</f>
        <v>30</v>
      </c>
      <c r="K19" s="30"/>
      <c r="L19" s="16">
        <f>CHOOSE(MATCH(K19,{30,11.9,11.7,11.5,11.3,11.1,10.9,10.7,10.5,10.3,10.1,9.9,9.7,9.5,9.3,9.1,8.9,8.6,8.3,8.2,8.1,4},-1),0,10,20,30,40,50,60,62,64,66,68,70,72,74,76,78,80,85,90,95,100,100)</f>
        <v>100</v>
      </c>
      <c r="M19" s="17"/>
      <c r="N19" s="61" t="e">
        <f>LOOKUP(M19,标准!$I$54:$I$75,标准!$B$54:$B$75)</f>
        <v>#N/A</v>
      </c>
      <c r="O19" s="37"/>
      <c r="P19" s="16">
        <f>LOOKUP(O19,标准!$J$290:$J$321,标准!$I$290:$I$321)</f>
        <v>0</v>
      </c>
      <c r="Q19" s="43"/>
      <c r="R19" s="16">
        <f>CHOOSE(MATCH(Q19,{20,5.45,5.35,5.25,5.15,5.05,4.55,4.5,4.45,4.4,4.35,4.3,4.25,4.2,4.15,4.1,4.05,3.57,3.49,3.42,3.35,3.3,3.25,3.2,3.15,3.1,3.05,3,3.55,2.5,2.45,1},-1),0,10,20,30,40,50,60,62,64,66,68,70,72,74,76,78,80,85,90,95,100,101,102,103,104,105,106,107,108,109,110,110)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9" s="15" t="e">
        <f t="shared" si="0"/>
        <v>#DIV/0!</v>
      </c>
      <c r="T19" s="16" t="e">
        <f>LOOKUP(S19,标准!$H$328:$H$332,标准!$G$328:$G$332)</f>
        <v>#DIV/0!</v>
      </c>
    </row>
    <row r="20" spans="1:20" ht="14.25">
      <c r="A20" s="46"/>
      <c r="B20" s="63" t="s">
        <v>94</v>
      </c>
      <c r="C20" s="32"/>
      <c r="D20" s="33"/>
      <c r="E20" s="34" t="e">
        <f t="shared" si="1"/>
        <v>#DIV/0!</v>
      </c>
      <c r="F20" s="18" t="e">
        <f>LOOKUP(E20,标准!$I$16:$I$23,标准!$B$16:$B$23)</f>
        <v>#DIV/0!</v>
      </c>
      <c r="G20" s="17"/>
      <c r="H20" s="16">
        <f>LOOKUP(G20,标准!$M$229:$M$250,标准!$L$229:$L$250)</f>
        <v>0</v>
      </c>
      <c r="I20" s="30"/>
      <c r="J20" s="16">
        <f>LOOKUP(I20,标准!$I$156:$I$177,标准!$B$156:$B$177)</f>
        <v>30</v>
      </c>
      <c r="K20" s="30"/>
      <c r="L20" s="16">
        <f>CHOOSE(MATCH(K20,{30,11.9,11.7,11.5,11.3,11.1,10.9,10.7,10.5,10.3,10.1,9.9,9.7,9.5,9.3,9.1,8.9,8.6,8.3,8.2,8.1,4},-1),0,10,20,30,40,50,60,62,64,66,68,70,72,74,76,78,80,85,90,95,100,100)</f>
        <v>100</v>
      </c>
      <c r="M20" s="17"/>
      <c r="N20" s="61" t="e">
        <f>LOOKUP(M20,标准!$I$54:$I$75,标准!$B$54:$B$75)</f>
        <v>#N/A</v>
      </c>
      <c r="O20" s="37"/>
      <c r="P20" s="16">
        <f>LOOKUP(O20,标准!$J$290:$J$321,标准!$I$290:$I$321)</f>
        <v>0</v>
      </c>
      <c r="Q20" s="43"/>
      <c r="R20" s="16">
        <f>CHOOSE(MATCH(Q20,{20,5.45,5.35,5.25,5.15,5.05,4.55,4.5,4.45,4.4,4.35,4.3,4.25,4.2,4.15,4.1,4.05,3.57,3.49,3.42,3.35,3.3,3.25,3.2,3.15,3.1,3.05,3,3.55,2.5,2.45,1},-1),0,10,20,30,40,50,60,62,64,66,68,70,72,74,76,78,80,85,90,95,100,101,102,103,104,105,106,107,108,109,110,110)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20" s="15" t="e">
        <f t="shared" si="0"/>
        <v>#DIV/0!</v>
      </c>
      <c r="T20" s="16" t="e">
        <f>LOOKUP(S20,标准!$H$328:$H$332,标准!$G$328:$G$332)</f>
        <v>#DIV/0!</v>
      </c>
    </row>
    <row r="21" spans="1:20" ht="14.25">
      <c r="A21" s="46"/>
      <c r="B21" s="63" t="s">
        <v>94</v>
      </c>
      <c r="C21" s="32"/>
      <c r="D21" s="33"/>
      <c r="E21" s="34" t="e">
        <f t="shared" si="1"/>
        <v>#DIV/0!</v>
      </c>
      <c r="F21" s="18" t="e">
        <f>LOOKUP(E21,标准!$I$16:$I$23,标准!$B$16:$B$23)</f>
        <v>#DIV/0!</v>
      </c>
      <c r="G21" s="17"/>
      <c r="H21" s="16">
        <f>LOOKUP(G21,标准!$M$229:$M$250,标准!$L$229:$L$250)</f>
        <v>0</v>
      </c>
      <c r="I21" s="30"/>
      <c r="J21" s="16">
        <f>LOOKUP(I21,标准!$I$156:$I$177,标准!$B$156:$B$177)</f>
        <v>30</v>
      </c>
      <c r="K21" s="30"/>
      <c r="L21" s="16">
        <f>CHOOSE(MATCH(K21,{30,11.9,11.7,11.5,11.3,11.1,10.9,10.7,10.5,10.3,10.1,9.9,9.7,9.5,9.3,9.1,8.9,8.6,8.3,8.2,8.1,4},-1),0,10,20,30,40,50,60,62,64,66,68,70,72,74,76,78,80,85,90,95,100,100)</f>
        <v>100</v>
      </c>
      <c r="M21" s="17"/>
      <c r="N21" s="61" t="e">
        <f>LOOKUP(M21,标准!$I$54:$I$75,标准!$B$54:$B$75)</f>
        <v>#N/A</v>
      </c>
      <c r="O21" s="37"/>
      <c r="P21" s="16">
        <f>LOOKUP(O21,标准!$J$290:$J$321,标准!$I$290:$I$321)</f>
        <v>0</v>
      </c>
      <c r="Q21" s="43"/>
      <c r="R21" s="16">
        <f>CHOOSE(MATCH(Q21,{20,5.45,5.35,5.25,5.15,5.05,4.55,4.5,4.45,4.4,4.35,4.3,4.25,4.2,4.15,4.1,4.05,3.57,3.49,3.42,3.35,3.3,3.25,3.2,3.15,3.1,3.05,3,3.55,2.5,2.45,1},-1),0,10,20,30,40,50,60,62,64,66,68,70,72,74,76,78,80,85,90,95,100,101,102,103,104,105,106,107,108,109,110,110)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21" s="15" t="e">
        <f t="shared" si="0"/>
        <v>#DIV/0!</v>
      </c>
      <c r="T21" s="16" t="e">
        <f>LOOKUP(S21,标准!$H$328:$H$332,标准!$G$328:$G$332)</f>
        <v>#DIV/0!</v>
      </c>
    </row>
    <row r="22" spans="1:20" ht="14.25">
      <c r="A22" s="46"/>
      <c r="B22" s="63" t="s">
        <v>94</v>
      </c>
      <c r="C22" s="32"/>
      <c r="D22" s="33"/>
      <c r="E22" s="34" t="e">
        <f t="shared" si="1"/>
        <v>#DIV/0!</v>
      </c>
      <c r="F22" s="18" t="e">
        <f>LOOKUP(E22,标准!$I$16:$I$23,标准!$B$16:$B$23)</f>
        <v>#DIV/0!</v>
      </c>
      <c r="G22" s="17"/>
      <c r="H22" s="16">
        <f>LOOKUP(G22,标准!$M$229:$M$250,标准!$L$229:$L$250)</f>
        <v>0</v>
      </c>
      <c r="I22" s="30"/>
      <c r="J22" s="16">
        <f>LOOKUP(I22,标准!$I$156:$I$177,标准!$B$156:$B$177)</f>
        <v>30</v>
      </c>
      <c r="K22" s="30"/>
      <c r="L22" s="16">
        <f>CHOOSE(MATCH(K22,{30,11.9,11.7,11.5,11.3,11.1,10.9,10.7,10.5,10.3,10.1,9.9,9.7,9.5,9.3,9.1,8.9,8.6,8.3,8.2,8.1,4},-1),0,10,20,30,40,50,60,62,64,66,68,70,72,74,76,78,80,85,90,95,100,100)</f>
        <v>100</v>
      </c>
      <c r="M22" s="17"/>
      <c r="N22" s="61" t="e">
        <f>LOOKUP(M22,标准!$I$54:$I$75,标准!$B$54:$B$75)</f>
        <v>#N/A</v>
      </c>
      <c r="O22" s="37"/>
      <c r="P22" s="16">
        <f>LOOKUP(O22,标准!$J$290:$J$321,标准!$I$290:$I$321)</f>
        <v>0</v>
      </c>
      <c r="Q22" s="43"/>
      <c r="R22" s="16">
        <f>CHOOSE(MATCH(Q22,{20,5.45,5.35,5.25,5.15,5.05,4.55,4.5,4.45,4.4,4.35,4.3,4.25,4.2,4.15,4.1,4.05,3.57,3.49,3.42,3.35,3.3,3.25,3.2,3.15,3.1,3.05,3,3.55,2.5,2.45,1},-1),0,10,20,30,40,50,60,62,64,66,68,70,72,74,76,78,80,85,90,95,100,101,102,103,104,105,106,107,108,109,110,110)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22" s="15" t="e">
        <f t="shared" si="0"/>
        <v>#DIV/0!</v>
      </c>
      <c r="T22" s="16" t="e">
        <f>LOOKUP(S22,标准!$H$328:$H$332,标准!$G$328:$G$332)</f>
        <v>#DIV/0!</v>
      </c>
    </row>
    <row r="23" spans="1:20" ht="14.25">
      <c r="A23" s="46"/>
      <c r="B23" s="63" t="s">
        <v>94</v>
      </c>
      <c r="C23" s="32"/>
      <c r="D23" s="33"/>
      <c r="E23" s="34" t="e">
        <f t="shared" si="1"/>
        <v>#DIV/0!</v>
      </c>
      <c r="F23" s="18" t="e">
        <f>LOOKUP(E23,标准!$I$16:$I$23,标准!$B$16:$B$23)</f>
        <v>#DIV/0!</v>
      </c>
      <c r="G23" s="17"/>
      <c r="H23" s="16">
        <f>LOOKUP(G23,标准!$M$229:$M$250,标准!$L$229:$L$250)</f>
        <v>0</v>
      </c>
      <c r="I23" s="30"/>
      <c r="J23" s="16">
        <f>LOOKUP(I23,标准!$I$156:$I$177,标准!$B$156:$B$177)</f>
        <v>30</v>
      </c>
      <c r="K23" s="30"/>
      <c r="L23" s="16">
        <f>CHOOSE(MATCH(K23,{30,11.9,11.7,11.5,11.3,11.1,10.9,10.7,10.5,10.3,10.1,9.9,9.7,9.5,9.3,9.1,8.9,8.6,8.3,8.2,8.1,4},-1),0,10,20,30,40,50,60,62,64,66,68,70,72,74,76,78,80,85,90,95,100,100)</f>
        <v>100</v>
      </c>
      <c r="M23" s="17"/>
      <c r="N23" s="61" t="e">
        <f>LOOKUP(M23,标准!$I$54:$I$75,标准!$B$54:$B$75)</f>
        <v>#N/A</v>
      </c>
      <c r="O23" s="37"/>
      <c r="P23" s="16">
        <f>LOOKUP(O23,标准!$J$290:$J$321,标准!$I$290:$I$321)</f>
        <v>0</v>
      </c>
      <c r="Q23" s="43"/>
      <c r="R23" s="16">
        <f>CHOOSE(MATCH(Q23,{20,5.45,5.35,5.25,5.15,5.05,4.55,4.5,4.45,4.4,4.35,4.3,4.25,4.2,4.15,4.1,4.05,3.57,3.49,3.42,3.35,3.3,3.25,3.2,3.15,3.1,3.05,3,3.55,2.5,2.45,1},-1),0,10,20,30,40,50,60,62,64,66,68,70,72,74,76,78,80,85,90,95,100,101,102,103,104,105,106,107,108,109,110,110)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23" s="15" t="e">
        <f t="shared" si="0"/>
        <v>#DIV/0!</v>
      </c>
      <c r="T23" s="16" t="e">
        <f>LOOKUP(S23,标准!$H$328:$H$332,标准!$G$328:$G$332)</f>
        <v>#DIV/0!</v>
      </c>
    </row>
    <row r="24" spans="1:20" ht="14.25">
      <c r="A24" s="46"/>
      <c r="B24" s="63" t="s">
        <v>94</v>
      </c>
      <c r="C24" s="32"/>
      <c r="D24" s="33"/>
      <c r="E24" s="34" t="e">
        <f t="shared" si="1"/>
        <v>#DIV/0!</v>
      </c>
      <c r="F24" s="18" t="e">
        <f>LOOKUP(E24,标准!$I$16:$I$23,标准!$B$16:$B$23)</f>
        <v>#DIV/0!</v>
      </c>
      <c r="G24" s="17"/>
      <c r="H24" s="16">
        <f>LOOKUP(G24,标准!$M$229:$M$250,标准!$L$229:$L$250)</f>
        <v>0</v>
      </c>
      <c r="I24" s="30"/>
      <c r="J24" s="16">
        <f>LOOKUP(I24,标准!$I$156:$I$177,标准!$B$156:$B$177)</f>
        <v>30</v>
      </c>
      <c r="K24" s="30"/>
      <c r="L24" s="16">
        <f>CHOOSE(MATCH(K24,{30,11.9,11.7,11.5,11.3,11.1,10.9,10.7,10.5,10.3,10.1,9.9,9.7,9.5,9.3,9.1,8.9,8.6,8.3,8.2,8.1,4},-1),0,10,20,30,40,50,60,62,64,66,68,70,72,74,76,78,80,85,90,95,100,100)</f>
        <v>100</v>
      </c>
      <c r="M24" s="17"/>
      <c r="N24" s="61" t="e">
        <f>LOOKUP(M24,标准!$I$54:$I$75,标准!$B$54:$B$75)</f>
        <v>#N/A</v>
      </c>
      <c r="O24" s="37"/>
      <c r="P24" s="16">
        <f>LOOKUP(O24,标准!$J$290:$J$321,标准!$I$290:$I$321)</f>
        <v>0</v>
      </c>
      <c r="Q24" s="43"/>
      <c r="R24" s="16">
        <f>CHOOSE(MATCH(Q24,{20,5.45,5.35,5.25,5.15,5.05,4.55,4.5,4.45,4.4,4.35,4.3,4.25,4.2,4.15,4.1,4.05,3.57,3.49,3.42,3.35,3.3,3.25,3.2,3.15,3.1,3.05,3,3.55,2.5,2.45,1},-1),0,10,20,30,40,50,60,62,64,66,68,70,72,74,76,78,80,85,90,95,100,101,102,103,104,105,106,107,108,109,110,110)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24" s="15" t="e">
        <f t="shared" si="0"/>
        <v>#DIV/0!</v>
      </c>
      <c r="T24" s="16" t="e">
        <f>LOOKUP(S24,标准!$H$328:$H$332,标准!$G$328:$G$332)</f>
        <v>#DIV/0!</v>
      </c>
    </row>
    <row r="25" spans="1:20" ht="14.25">
      <c r="A25" s="46"/>
      <c r="B25" s="63" t="s">
        <v>94</v>
      </c>
      <c r="C25" s="32"/>
      <c r="D25" s="33"/>
      <c r="E25" s="34" t="e">
        <f t="shared" si="1"/>
        <v>#DIV/0!</v>
      </c>
      <c r="F25" s="18" t="e">
        <f>LOOKUP(E25,标准!$I$16:$I$23,标准!$B$16:$B$23)</f>
        <v>#DIV/0!</v>
      </c>
      <c r="G25" s="17"/>
      <c r="H25" s="16">
        <f>LOOKUP(G25,标准!$M$229:$M$250,标准!$L$229:$L$250)</f>
        <v>0</v>
      </c>
      <c r="I25" s="30"/>
      <c r="J25" s="16">
        <f>LOOKUP(I25,标准!$I$156:$I$177,标准!$B$156:$B$177)</f>
        <v>30</v>
      </c>
      <c r="K25" s="30"/>
      <c r="L25" s="16">
        <f>CHOOSE(MATCH(K25,{30,11.9,11.7,11.5,11.3,11.1,10.9,10.7,10.5,10.3,10.1,9.9,9.7,9.5,9.3,9.1,8.9,8.6,8.3,8.2,8.1,4},-1),0,10,20,30,40,50,60,62,64,66,68,70,72,74,76,78,80,85,90,95,100,100)</f>
        <v>100</v>
      </c>
      <c r="M25" s="17"/>
      <c r="N25" s="61" t="e">
        <f>LOOKUP(M25,标准!$I$54:$I$75,标准!$B$54:$B$75)</f>
        <v>#N/A</v>
      </c>
      <c r="O25" s="37"/>
      <c r="P25" s="16">
        <f>LOOKUP(O25,标准!$J$290:$J$321,标准!$I$290:$I$321)</f>
        <v>0</v>
      </c>
      <c r="Q25" s="43"/>
      <c r="R25" s="16">
        <f>CHOOSE(MATCH(Q25,{20,5.45,5.35,5.25,5.15,5.05,4.55,4.5,4.45,4.4,4.35,4.3,4.25,4.2,4.15,4.1,4.05,3.57,3.49,3.42,3.35,3.3,3.25,3.2,3.15,3.1,3.05,3,3.55,2.5,2.45,1},-1),0,10,20,30,40,50,60,62,64,66,68,70,72,74,76,78,80,85,90,95,100,101,102,103,104,105,106,107,108,109,110,110)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25" s="15" t="e">
        <f t="shared" si="0"/>
        <v>#DIV/0!</v>
      </c>
      <c r="T25" s="16" t="e">
        <f>LOOKUP(S25,标准!$H$328:$H$332,标准!$G$328:$G$332)</f>
        <v>#DIV/0!</v>
      </c>
    </row>
    <row r="26" spans="1:20" ht="14.25">
      <c r="A26" s="46"/>
      <c r="B26" s="63" t="s">
        <v>94</v>
      </c>
      <c r="C26" s="32"/>
      <c r="D26" s="33"/>
      <c r="E26" s="34" t="e">
        <f t="shared" si="1"/>
        <v>#DIV/0!</v>
      </c>
      <c r="F26" s="18" t="e">
        <f>LOOKUP(E26,标准!$I$16:$I$23,标准!$B$16:$B$23)</f>
        <v>#DIV/0!</v>
      </c>
      <c r="G26" s="17"/>
      <c r="H26" s="16">
        <f>LOOKUP(G26,标准!$M$229:$M$250,标准!$L$229:$L$250)</f>
        <v>0</v>
      </c>
      <c r="I26" s="30"/>
      <c r="J26" s="16">
        <f>LOOKUP(I26,标准!$I$156:$I$177,标准!$B$156:$B$177)</f>
        <v>30</v>
      </c>
      <c r="K26" s="30"/>
      <c r="L26" s="16">
        <f>CHOOSE(MATCH(K26,{30,11.9,11.7,11.5,11.3,11.1,10.9,10.7,10.5,10.3,10.1,9.9,9.7,9.5,9.3,9.1,8.9,8.6,8.3,8.2,8.1,4},-1),0,10,20,30,40,50,60,62,64,66,68,70,72,74,76,78,80,85,90,95,100,100)</f>
        <v>100</v>
      </c>
      <c r="M26" s="17"/>
      <c r="N26" s="61" t="e">
        <f>LOOKUP(M26,标准!$I$54:$I$75,标准!$B$54:$B$75)</f>
        <v>#N/A</v>
      </c>
      <c r="O26" s="37"/>
      <c r="P26" s="16">
        <f>LOOKUP(O26,标准!$J$290:$J$321,标准!$I$290:$I$321)</f>
        <v>0</v>
      </c>
      <c r="Q26" s="43"/>
      <c r="R26" s="16">
        <f>CHOOSE(MATCH(Q26,{20,5.45,5.35,5.25,5.15,5.05,4.55,4.5,4.45,4.4,4.35,4.3,4.25,4.2,4.15,4.1,4.05,3.57,3.49,3.42,3.35,3.3,3.25,3.2,3.15,3.1,3.05,3,3.55,2.5,2.45,1},-1),0,10,20,30,40,50,60,62,64,66,68,70,72,74,76,78,80,85,90,95,100,101,102,103,104,105,106,107,108,109,110,110)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26" s="15" t="e">
        <f t="shared" si="0"/>
        <v>#DIV/0!</v>
      </c>
      <c r="T26" s="16" t="e">
        <f>LOOKUP(S26,标准!$H$328:$H$332,标准!$G$328:$G$332)</f>
        <v>#DIV/0!</v>
      </c>
    </row>
    <row r="27" spans="1:20" ht="14.25">
      <c r="A27" s="46"/>
      <c r="B27" s="63" t="s">
        <v>94</v>
      </c>
      <c r="C27" s="32"/>
      <c r="D27" s="33"/>
      <c r="E27" s="34" t="e">
        <f t="shared" si="1"/>
        <v>#DIV/0!</v>
      </c>
      <c r="F27" s="18" t="e">
        <f>LOOKUP(E27,标准!$I$16:$I$23,标准!$B$16:$B$23)</f>
        <v>#DIV/0!</v>
      </c>
      <c r="G27" s="17"/>
      <c r="H27" s="16">
        <f>LOOKUP(G27,标准!$M$229:$M$250,标准!$L$229:$L$250)</f>
        <v>0</v>
      </c>
      <c r="I27" s="30"/>
      <c r="J27" s="16">
        <f>LOOKUP(I27,标准!$I$156:$I$177,标准!$B$156:$B$177)</f>
        <v>30</v>
      </c>
      <c r="K27" s="30"/>
      <c r="L27" s="16">
        <f>CHOOSE(MATCH(K27,{30,11.9,11.7,11.5,11.3,11.1,10.9,10.7,10.5,10.3,10.1,9.9,9.7,9.5,9.3,9.1,8.9,8.6,8.3,8.2,8.1,4},-1),0,10,20,30,40,50,60,62,64,66,68,70,72,74,76,78,80,85,90,95,100,100)</f>
        <v>100</v>
      </c>
      <c r="M27" s="17"/>
      <c r="N27" s="61" t="e">
        <f>LOOKUP(M27,标准!$I$54:$I$75,标准!$B$54:$B$75)</f>
        <v>#N/A</v>
      </c>
      <c r="O27" s="37"/>
      <c r="P27" s="16">
        <f>LOOKUP(O27,标准!$J$290:$J$321,标准!$I$290:$I$321)</f>
        <v>0</v>
      </c>
      <c r="Q27" s="43"/>
      <c r="R27" s="16">
        <f>CHOOSE(MATCH(Q27,{20,5.45,5.35,5.25,5.15,5.05,4.55,4.5,4.45,4.4,4.35,4.3,4.25,4.2,4.15,4.1,4.05,3.57,3.49,3.42,3.35,3.3,3.25,3.2,3.15,3.1,3.05,3,3.55,2.5,2.45,1},-1),0,10,20,30,40,50,60,62,64,66,68,70,72,74,76,78,80,85,90,95,100,101,102,103,104,105,106,107,108,109,110,110)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27" s="15" t="e">
        <f t="shared" si="0"/>
        <v>#DIV/0!</v>
      </c>
      <c r="T27" s="16" t="e">
        <f>LOOKUP(S27,标准!$H$328:$H$332,标准!$G$328:$G$332)</f>
        <v>#DIV/0!</v>
      </c>
    </row>
    <row r="28" spans="1:20" ht="14.25">
      <c r="A28" s="46"/>
      <c r="B28" s="63" t="s">
        <v>94</v>
      </c>
      <c r="C28" s="32"/>
      <c r="D28" s="33"/>
      <c r="E28" s="34" t="e">
        <f t="shared" si="1"/>
        <v>#DIV/0!</v>
      </c>
      <c r="F28" s="18" t="e">
        <f>LOOKUP(E28,标准!$I$16:$I$23,标准!$B$16:$B$23)</f>
        <v>#DIV/0!</v>
      </c>
      <c r="G28" s="17"/>
      <c r="H28" s="16">
        <f>LOOKUP(G28,标准!$M$229:$M$250,标准!$L$229:$L$250)</f>
        <v>0</v>
      </c>
      <c r="I28" s="30"/>
      <c r="J28" s="16">
        <f>LOOKUP(I28,标准!$I$156:$I$177,标准!$B$156:$B$177)</f>
        <v>30</v>
      </c>
      <c r="K28" s="30"/>
      <c r="L28" s="16">
        <f>CHOOSE(MATCH(K28,{30,11.9,11.7,11.5,11.3,11.1,10.9,10.7,10.5,10.3,10.1,9.9,9.7,9.5,9.3,9.1,8.9,8.6,8.3,8.2,8.1,4},-1),0,10,20,30,40,50,60,62,64,66,68,70,72,74,76,78,80,85,90,95,100,100)</f>
        <v>100</v>
      </c>
      <c r="M28" s="17"/>
      <c r="N28" s="61" t="e">
        <f>LOOKUP(M28,标准!$I$54:$I$75,标准!$B$54:$B$75)</f>
        <v>#N/A</v>
      </c>
      <c r="O28" s="37"/>
      <c r="P28" s="16">
        <f>LOOKUP(O28,标准!$J$290:$J$321,标准!$I$290:$I$321)</f>
        <v>0</v>
      </c>
      <c r="Q28" s="43"/>
      <c r="R28" s="16">
        <f>CHOOSE(MATCH(Q28,{20,5.45,5.35,5.25,5.15,5.05,4.55,4.5,4.45,4.4,4.35,4.3,4.25,4.2,4.15,4.1,4.05,3.57,3.49,3.42,3.35,3.3,3.25,3.2,3.15,3.1,3.05,3,3.55,2.5,2.45,1},-1),0,10,20,30,40,50,60,62,64,66,68,70,72,74,76,78,80,85,90,95,100,101,102,103,104,105,106,107,108,109,110,110)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28" s="15" t="e">
        <f t="shared" si="0"/>
        <v>#DIV/0!</v>
      </c>
      <c r="T28" s="16" t="e">
        <f>LOOKUP(S28,标准!$H$328:$H$332,标准!$G$328:$G$332)</f>
        <v>#DIV/0!</v>
      </c>
    </row>
    <row r="29" spans="1:20" ht="14.25">
      <c r="A29" s="46"/>
      <c r="B29" s="63" t="s">
        <v>94</v>
      </c>
      <c r="C29" s="32"/>
      <c r="D29" s="33"/>
      <c r="E29" s="34" t="e">
        <f t="shared" si="1"/>
        <v>#DIV/0!</v>
      </c>
      <c r="F29" s="18" t="e">
        <f>LOOKUP(E29,标准!$I$16:$I$23,标准!$B$16:$B$23)</f>
        <v>#DIV/0!</v>
      </c>
      <c r="G29" s="17"/>
      <c r="H29" s="16">
        <f>LOOKUP(G29,标准!$M$229:$M$250,标准!$L$229:$L$250)</f>
        <v>0</v>
      </c>
      <c r="I29" s="30"/>
      <c r="J29" s="16">
        <f>LOOKUP(I29,标准!$I$156:$I$177,标准!$B$156:$B$177)</f>
        <v>30</v>
      </c>
      <c r="K29" s="30"/>
      <c r="L29" s="16">
        <f>CHOOSE(MATCH(K29,{30,11.9,11.7,11.5,11.3,11.1,10.9,10.7,10.5,10.3,10.1,9.9,9.7,9.5,9.3,9.1,8.9,8.6,8.3,8.2,8.1,4},-1),0,10,20,30,40,50,60,62,64,66,68,70,72,74,76,78,80,85,90,95,100,100)</f>
        <v>100</v>
      </c>
      <c r="M29" s="17"/>
      <c r="N29" s="61" t="e">
        <f>LOOKUP(M29,标准!$I$54:$I$75,标准!$B$54:$B$75)</f>
        <v>#N/A</v>
      </c>
      <c r="O29" s="37"/>
      <c r="P29" s="16">
        <f>LOOKUP(O29,标准!$J$290:$J$321,标准!$I$290:$I$321)</f>
        <v>0</v>
      </c>
      <c r="Q29" s="43"/>
      <c r="R29" s="16">
        <f>CHOOSE(MATCH(Q29,{20,5.45,5.35,5.25,5.15,5.05,4.55,4.5,4.45,4.4,4.35,4.3,4.25,4.2,4.15,4.1,4.05,3.57,3.49,3.42,3.35,3.3,3.25,3.2,3.15,3.1,3.05,3,3.55,2.5,2.45,1},-1),0,10,20,30,40,50,60,62,64,66,68,70,72,74,76,78,80,85,90,95,100,101,102,103,104,105,106,107,108,109,110,110)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29" s="15" t="e">
        <f t="shared" si="0"/>
        <v>#DIV/0!</v>
      </c>
      <c r="T29" s="16" t="e">
        <f>LOOKUP(S29,标准!$H$328:$H$332,标准!$G$328:$G$332)</f>
        <v>#DIV/0!</v>
      </c>
    </row>
    <row r="30" spans="1:20" ht="14.25">
      <c r="A30" s="46"/>
      <c r="B30" s="63" t="s">
        <v>94</v>
      </c>
      <c r="C30" s="32"/>
      <c r="D30" s="33"/>
      <c r="E30" s="34" t="e">
        <f t="shared" si="1"/>
        <v>#DIV/0!</v>
      </c>
      <c r="F30" s="18" t="e">
        <f>LOOKUP(E30,标准!$I$16:$I$23,标准!$B$16:$B$23)</f>
        <v>#DIV/0!</v>
      </c>
      <c r="G30" s="17"/>
      <c r="H30" s="16">
        <f>LOOKUP(G30,标准!$M$229:$M$250,标准!$L$229:$L$250)</f>
        <v>0</v>
      </c>
      <c r="I30" s="30"/>
      <c r="J30" s="16">
        <f>LOOKUP(I30,标准!$I$156:$I$177,标准!$B$156:$B$177)</f>
        <v>30</v>
      </c>
      <c r="K30" s="30"/>
      <c r="L30" s="16">
        <f>CHOOSE(MATCH(K30,{30,11.9,11.7,11.5,11.3,11.1,10.9,10.7,10.5,10.3,10.1,9.9,9.7,9.5,9.3,9.1,8.9,8.6,8.3,8.2,8.1,4},-1),0,10,20,30,40,50,60,62,64,66,68,70,72,74,76,78,80,85,90,95,100,100)</f>
        <v>100</v>
      </c>
      <c r="M30" s="17"/>
      <c r="N30" s="61" t="e">
        <f>LOOKUP(M30,标准!$I$54:$I$75,标准!$B$54:$B$75)</f>
        <v>#N/A</v>
      </c>
      <c r="O30" s="37"/>
      <c r="P30" s="16">
        <f>LOOKUP(O30,标准!$J$290:$J$321,标准!$I$290:$I$321)</f>
        <v>0</v>
      </c>
      <c r="Q30" s="43"/>
      <c r="R30" s="16">
        <f>CHOOSE(MATCH(Q30,{20,5.45,5.35,5.25,5.15,5.05,4.55,4.5,4.45,4.4,4.35,4.3,4.25,4.2,4.15,4.1,4.05,3.57,3.49,3.42,3.35,3.3,3.25,3.2,3.15,3.1,3.05,3,3.55,2.5,2.45,1},-1),0,10,20,30,40,50,60,62,64,66,68,70,72,74,76,78,80,85,90,95,100,101,102,103,104,105,106,107,108,109,110,110)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30" s="15" t="e">
        <f t="shared" si="0"/>
        <v>#DIV/0!</v>
      </c>
      <c r="T30" s="16" t="e">
        <f>LOOKUP(S30,标准!$H$328:$H$332,标准!$G$328:$G$332)</f>
        <v>#DIV/0!</v>
      </c>
    </row>
    <row r="31" spans="1:20" ht="14.25">
      <c r="A31" s="46"/>
      <c r="B31" s="63" t="s">
        <v>94</v>
      </c>
      <c r="C31" s="32"/>
      <c r="D31" s="33"/>
      <c r="E31" s="34" t="e">
        <f t="shared" si="1"/>
        <v>#DIV/0!</v>
      </c>
      <c r="F31" s="18" t="e">
        <f>LOOKUP(E31,标准!$I$16:$I$23,标准!$B$16:$B$23)</f>
        <v>#DIV/0!</v>
      </c>
      <c r="G31" s="17"/>
      <c r="H31" s="16">
        <f>LOOKUP(G31,标准!$M$229:$M$250,标准!$L$229:$L$250)</f>
        <v>0</v>
      </c>
      <c r="I31" s="30"/>
      <c r="J31" s="16">
        <f>LOOKUP(I31,标准!$I$156:$I$177,标准!$B$156:$B$177)</f>
        <v>30</v>
      </c>
      <c r="K31" s="30"/>
      <c r="L31" s="16">
        <f>CHOOSE(MATCH(K31,{30,11.9,11.7,11.5,11.3,11.1,10.9,10.7,10.5,10.3,10.1,9.9,9.7,9.5,9.3,9.1,8.9,8.6,8.3,8.2,8.1,4},-1),0,10,20,30,40,50,60,62,64,66,68,70,72,74,76,78,80,85,90,95,100,100)</f>
        <v>100</v>
      </c>
      <c r="M31" s="17"/>
      <c r="N31" s="61" t="e">
        <f>LOOKUP(M31,标准!$I$54:$I$75,标准!$B$54:$B$75)</f>
        <v>#N/A</v>
      </c>
      <c r="O31" s="37"/>
      <c r="P31" s="16">
        <f>LOOKUP(O31,标准!$J$290:$J$321,标准!$I$290:$I$321)</f>
        <v>0</v>
      </c>
      <c r="Q31" s="43"/>
      <c r="R31" s="16">
        <f>CHOOSE(MATCH(Q31,{20,5.45,5.35,5.25,5.15,5.05,4.55,4.5,4.45,4.4,4.35,4.3,4.25,4.2,4.15,4.1,4.05,3.57,3.49,3.42,3.35,3.3,3.25,3.2,3.15,3.1,3.05,3,3.55,2.5,2.45,1},-1),0,10,20,30,40,50,60,62,64,66,68,70,72,74,76,78,80,85,90,95,100,101,102,103,104,105,106,107,108,109,110,110)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31" s="15" t="e">
        <f t="shared" si="0"/>
        <v>#DIV/0!</v>
      </c>
      <c r="T31" s="16" t="e">
        <f>LOOKUP(S31,标准!$H$328:$H$332,标准!$G$328:$G$332)</f>
        <v>#DIV/0!</v>
      </c>
    </row>
    <row r="32" spans="1:20" ht="14.25">
      <c r="A32" s="46"/>
      <c r="B32" s="63" t="s">
        <v>94</v>
      </c>
      <c r="C32" s="32"/>
      <c r="D32" s="33"/>
      <c r="E32" s="34" t="e">
        <f t="shared" si="1"/>
        <v>#DIV/0!</v>
      </c>
      <c r="F32" s="18" t="e">
        <f>LOOKUP(E32,标准!$I$16:$I$23,标准!$B$16:$B$23)</f>
        <v>#DIV/0!</v>
      </c>
      <c r="G32" s="17"/>
      <c r="H32" s="16">
        <f>LOOKUP(G32,标准!$M$229:$M$250,标准!$L$229:$L$250)</f>
        <v>0</v>
      </c>
      <c r="I32" s="30"/>
      <c r="J32" s="16">
        <f>LOOKUP(I32,标准!$I$156:$I$177,标准!$B$156:$B$177)</f>
        <v>30</v>
      </c>
      <c r="K32" s="30"/>
      <c r="L32" s="16">
        <f>CHOOSE(MATCH(K32,{30,11.9,11.7,11.5,11.3,11.1,10.9,10.7,10.5,10.3,10.1,9.9,9.7,9.5,9.3,9.1,8.9,8.6,8.3,8.2,8.1,4},-1),0,10,20,30,40,50,60,62,64,66,68,70,72,74,76,78,80,85,90,95,100,100)</f>
        <v>100</v>
      </c>
      <c r="M32" s="17"/>
      <c r="N32" s="61" t="e">
        <f>LOOKUP(M32,标准!$I$54:$I$75,标准!$B$54:$B$75)</f>
        <v>#N/A</v>
      </c>
      <c r="O32" s="37"/>
      <c r="P32" s="16">
        <f>LOOKUP(O32,标准!$J$290:$J$321,标准!$I$290:$I$321)</f>
        <v>0</v>
      </c>
      <c r="Q32" s="43"/>
      <c r="R32" s="16">
        <f>CHOOSE(MATCH(Q32,{20,5.45,5.35,5.25,5.15,5.05,4.55,4.5,4.45,4.4,4.35,4.3,4.25,4.2,4.15,4.1,4.05,3.57,3.49,3.42,3.35,3.3,3.25,3.2,3.15,3.1,3.05,3,3.55,2.5,2.45,1},-1),0,10,20,30,40,50,60,62,64,66,68,70,72,74,76,78,80,85,90,95,100,101,102,103,104,105,106,107,108,109,110,110)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32" s="15" t="e">
        <f t="shared" si="0"/>
        <v>#DIV/0!</v>
      </c>
      <c r="T32" s="16" t="e">
        <f>LOOKUP(S32,标准!$H$328:$H$332,标准!$G$328:$G$332)</f>
        <v>#DIV/0!</v>
      </c>
    </row>
    <row r="33" spans="1:20" ht="14.25">
      <c r="A33" s="46"/>
      <c r="B33" s="63" t="s">
        <v>94</v>
      </c>
      <c r="C33" s="32"/>
      <c r="D33" s="33"/>
      <c r="E33" s="34" t="e">
        <f t="shared" si="1"/>
        <v>#DIV/0!</v>
      </c>
      <c r="F33" s="18" t="e">
        <f>LOOKUP(E33,标准!$I$16:$I$23,标准!$B$16:$B$23)</f>
        <v>#DIV/0!</v>
      </c>
      <c r="G33" s="17"/>
      <c r="H33" s="16">
        <f>LOOKUP(G33,标准!$M$229:$M$250,标准!$L$229:$L$250)</f>
        <v>0</v>
      </c>
      <c r="I33" s="30"/>
      <c r="J33" s="16">
        <f>LOOKUP(I33,标准!$I$156:$I$177,标准!$B$156:$B$177)</f>
        <v>30</v>
      </c>
      <c r="K33" s="30"/>
      <c r="L33" s="16">
        <f>CHOOSE(MATCH(K33,{30,11.9,11.7,11.5,11.3,11.1,10.9,10.7,10.5,10.3,10.1,9.9,9.7,9.5,9.3,9.1,8.9,8.6,8.3,8.2,8.1,4},-1),0,10,20,30,40,50,60,62,64,66,68,70,72,74,76,78,80,85,90,95,100,100)</f>
        <v>100</v>
      </c>
      <c r="M33" s="17"/>
      <c r="N33" s="61" t="e">
        <f>LOOKUP(M33,标准!$I$54:$I$75,标准!$B$54:$B$75)</f>
        <v>#N/A</v>
      </c>
      <c r="O33" s="37"/>
      <c r="P33" s="16">
        <f>LOOKUP(O33,标准!$J$290:$J$321,标准!$I$290:$I$321)</f>
        <v>0</v>
      </c>
      <c r="Q33" s="43"/>
      <c r="R33" s="16">
        <f>CHOOSE(MATCH(Q33,{20,5.45,5.35,5.25,5.15,5.05,4.55,4.5,4.45,4.4,4.35,4.3,4.25,4.2,4.15,4.1,4.05,3.57,3.49,3.42,3.35,3.3,3.25,3.2,3.15,3.1,3.05,3,3.55,2.5,2.45,1},-1),0,10,20,30,40,50,60,62,64,66,68,70,72,74,76,78,80,85,90,95,100,101,102,103,104,105,106,107,108,109,110,110)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33" s="15" t="e">
        <f t="shared" si="0"/>
        <v>#DIV/0!</v>
      </c>
      <c r="T33" s="16" t="e">
        <f>LOOKUP(S33,标准!$H$328:$H$332,标准!$G$328:$G$332)</f>
        <v>#DIV/0!</v>
      </c>
    </row>
    <row r="34" spans="1:20" ht="14.25">
      <c r="A34" s="46"/>
      <c r="B34" s="63" t="s">
        <v>94</v>
      </c>
      <c r="C34" s="32"/>
      <c r="D34" s="33"/>
      <c r="E34" s="34" t="e">
        <f t="shared" si="1"/>
        <v>#DIV/0!</v>
      </c>
      <c r="F34" s="18" t="e">
        <f>LOOKUP(E34,标准!$I$16:$I$23,标准!$B$16:$B$23)</f>
        <v>#DIV/0!</v>
      </c>
      <c r="G34" s="17"/>
      <c r="H34" s="16">
        <f>LOOKUP(G34,标准!$M$229:$M$250,标准!$L$229:$L$250)</f>
        <v>0</v>
      </c>
      <c r="I34" s="30"/>
      <c r="J34" s="16">
        <f>LOOKUP(I34,标准!$I$156:$I$177,标准!$B$156:$B$177)</f>
        <v>30</v>
      </c>
      <c r="K34" s="30"/>
      <c r="L34" s="16">
        <f>CHOOSE(MATCH(K34,{30,11.9,11.7,11.5,11.3,11.1,10.9,10.7,10.5,10.3,10.1,9.9,9.7,9.5,9.3,9.1,8.9,8.6,8.3,8.2,8.1,4},-1),0,10,20,30,40,50,60,62,64,66,68,70,72,74,76,78,80,85,90,95,100,100)</f>
        <v>100</v>
      </c>
      <c r="M34" s="17"/>
      <c r="N34" s="61" t="e">
        <f>LOOKUP(M34,标准!$I$54:$I$75,标准!$B$54:$B$75)</f>
        <v>#N/A</v>
      </c>
      <c r="O34" s="37"/>
      <c r="P34" s="16">
        <f>LOOKUP(O34,标准!$J$290:$J$321,标准!$I$290:$I$321)</f>
        <v>0</v>
      </c>
      <c r="Q34" s="43"/>
      <c r="R34" s="16">
        <f>CHOOSE(MATCH(Q34,{20,5.45,5.35,5.25,5.15,5.05,4.55,4.5,4.45,4.4,4.35,4.3,4.25,4.2,4.15,4.1,4.05,3.57,3.49,3.42,3.35,3.3,3.25,3.2,3.15,3.1,3.05,3,3.55,2.5,2.45,1},-1),0,10,20,30,40,50,60,62,64,66,68,70,72,74,76,78,80,85,90,95,100,101,102,103,104,105,106,107,108,109,110,110)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34" s="15" t="e">
        <f t="shared" si="0"/>
        <v>#DIV/0!</v>
      </c>
      <c r="T34" s="16" t="e">
        <f>LOOKUP(S34,标准!$H$328:$H$332,标准!$G$328:$G$332)</f>
        <v>#DIV/0!</v>
      </c>
    </row>
    <row r="35" spans="1:20" ht="14.25">
      <c r="A35" s="46"/>
      <c r="B35" s="63" t="s">
        <v>94</v>
      </c>
      <c r="C35" s="32"/>
      <c r="D35" s="33"/>
      <c r="E35" s="34" t="e">
        <f t="shared" si="1"/>
        <v>#DIV/0!</v>
      </c>
      <c r="F35" s="18" t="e">
        <f>LOOKUP(E35,标准!$I$16:$I$23,标准!$B$16:$B$23)</f>
        <v>#DIV/0!</v>
      </c>
      <c r="G35" s="17"/>
      <c r="H35" s="16">
        <f>LOOKUP(G35,标准!$M$229:$M$250,标准!$L$229:$L$250)</f>
        <v>0</v>
      </c>
      <c r="I35" s="30"/>
      <c r="J35" s="16">
        <f>LOOKUP(I35,标准!$I$156:$I$177,标准!$B$156:$B$177)</f>
        <v>30</v>
      </c>
      <c r="K35" s="30"/>
      <c r="L35" s="16">
        <f>CHOOSE(MATCH(K35,{30,11.9,11.7,11.5,11.3,11.1,10.9,10.7,10.5,10.3,10.1,9.9,9.7,9.5,9.3,9.1,8.9,8.6,8.3,8.2,8.1,4},-1),0,10,20,30,40,50,60,62,64,66,68,70,72,74,76,78,80,85,90,95,100,100)</f>
        <v>100</v>
      </c>
      <c r="M35" s="17"/>
      <c r="N35" s="61" t="e">
        <f>LOOKUP(M35,标准!$I$54:$I$75,标准!$B$54:$B$75)</f>
        <v>#N/A</v>
      </c>
      <c r="O35" s="37"/>
      <c r="P35" s="16">
        <f>LOOKUP(O35,标准!$J$290:$J$321,标准!$I$290:$I$321)</f>
        <v>0</v>
      </c>
      <c r="Q35" s="43"/>
      <c r="R35" s="16">
        <f>CHOOSE(MATCH(Q35,{20,5.45,5.35,5.25,5.15,5.05,4.55,4.5,4.45,4.4,4.35,4.3,4.25,4.2,4.15,4.1,4.05,3.57,3.49,3.42,3.35,3.3,3.25,3.2,3.15,3.1,3.05,3,3.55,2.5,2.45,1},-1),0,10,20,30,40,50,60,62,64,66,68,70,72,74,76,78,80,85,90,95,100,101,102,103,104,105,106,107,108,109,110,110)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35" s="15" t="e">
        <f t="shared" si="0"/>
        <v>#DIV/0!</v>
      </c>
      <c r="T35" s="16" t="e">
        <f>LOOKUP(S35,标准!$H$328:$H$332,标准!$G$328:$G$332)</f>
        <v>#DIV/0!</v>
      </c>
    </row>
    <row r="36" spans="1:20" ht="14.25">
      <c r="A36" s="46"/>
      <c r="B36" s="63" t="s">
        <v>94</v>
      </c>
      <c r="C36" s="32"/>
      <c r="D36" s="33"/>
      <c r="E36" s="34" t="e">
        <f t="shared" si="1"/>
        <v>#DIV/0!</v>
      </c>
      <c r="F36" s="18" t="e">
        <f>LOOKUP(E36,标准!$I$16:$I$23,标准!$B$16:$B$23)</f>
        <v>#DIV/0!</v>
      </c>
      <c r="G36" s="17"/>
      <c r="H36" s="16">
        <f>LOOKUP(G36,标准!$M$229:$M$250,标准!$L$229:$L$250)</f>
        <v>0</v>
      </c>
      <c r="I36" s="30"/>
      <c r="J36" s="16">
        <f>LOOKUP(I36,标准!$I$156:$I$177,标准!$B$156:$B$177)</f>
        <v>30</v>
      </c>
      <c r="K36" s="30"/>
      <c r="L36" s="16">
        <f>CHOOSE(MATCH(K36,{30,11.9,11.7,11.5,11.3,11.1,10.9,10.7,10.5,10.3,10.1,9.9,9.7,9.5,9.3,9.1,8.9,8.6,8.3,8.2,8.1,4},-1),0,10,20,30,40,50,60,62,64,66,68,70,72,74,76,78,80,85,90,95,100,100)</f>
        <v>100</v>
      </c>
      <c r="M36" s="17"/>
      <c r="N36" s="61" t="e">
        <f>LOOKUP(M36,标准!$I$54:$I$75,标准!$B$54:$B$75)</f>
        <v>#N/A</v>
      </c>
      <c r="O36" s="37"/>
      <c r="P36" s="16">
        <f>LOOKUP(O36,标准!$J$290:$J$321,标准!$I$290:$I$321)</f>
        <v>0</v>
      </c>
      <c r="Q36" s="43"/>
      <c r="R36" s="16">
        <f>CHOOSE(MATCH(Q36,{20,5.45,5.35,5.25,5.15,5.05,4.55,4.5,4.45,4.4,4.35,4.3,4.25,4.2,4.15,4.1,4.05,3.57,3.49,3.42,3.35,3.3,3.25,3.2,3.15,3.1,3.05,3,3.55,2.5,2.45,1},-1),0,10,20,30,40,50,60,62,64,66,68,70,72,74,76,78,80,85,90,95,100,101,102,103,104,105,106,107,108,109,110,110)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36" s="15" t="e">
        <f t="shared" si="0"/>
        <v>#DIV/0!</v>
      </c>
      <c r="T36" s="16" t="e">
        <f>LOOKUP(S36,标准!$H$328:$H$332,标准!$G$328:$G$332)</f>
        <v>#DIV/0!</v>
      </c>
    </row>
    <row r="37" spans="1:20" ht="14.25">
      <c r="A37" s="46"/>
      <c r="B37" s="63" t="s">
        <v>94</v>
      </c>
      <c r="C37" s="32"/>
      <c r="D37" s="33"/>
      <c r="E37" s="34" t="e">
        <f t="shared" si="1"/>
        <v>#DIV/0!</v>
      </c>
      <c r="F37" s="18" t="e">
        <f>LOOKUP(E37,标准!$I$16:$I$23,标准!$B$16:$B$23)</f>
        <v>#DIV/0!</v>
      </c>
      <c r="G37" s="17"/>
      <c r="H37" s="16">
        <f>LOOKUP(G37,标准!$M$229:$M$250,标准!$L$229:$L$250)</f>
        <v>0</v>
      </c>
      <c r="I37" s="30"/>
      <c r="J37" s="16">
        <f>LOOKUP(I37,标准!$I$156:$I$177,标准!$B$156:$B$177)</f>
        <v>30</v>
      </c>
      <c r="K37" s="30"/>
      <c r="L37" s="16">
        <f>CHOOSE(MATCH(K37,{30,11.9,11.7,11.5,11.3,11.1,10.9,10.7,10.5,10.3,10.1,9.9,9.7,9.5,9.3,9.1,8.9,8.6,8.3,8.2,8.1,4},-1),0,10,20,30,40,50,60,62,64,66,68,70,72,74,76,78,80,85,90,95,100,100)</f>
        <v>100</v>
      </c>
      <c r="M37" s="17"/>
      <c r="N37" s="61" t="e">
        <f>LOOKUP(M37,标准!$I$54:$I$75,标准!$B$54:$B$75)</f>
        <v>#N/A</v>
      </c>
      <c r="O37" s="37"/>
      <c r="P37" s="16">
        <f>LOOKUP(O37,标准!$J$290:$J$321,标准!$I$290:$I$321)</f>
        <v>0</v>
      </c>
      <c r="Q37" s="43"/>
      <c r="R37" s="16">
        <f>CHOOSE(MATCH(Q37,{20,5.45,5.35,5.25,5.15,5.05,4.55,4.5,4.45,4.4,4.35,4.3,4.25,4.2,4.15,4.1,4.05,3.57,3.49,3.42,3.35,3.3,3.25,3.2,3.15,3.1,3.05,3,3.55,2.5,2.45,1},-1),0,10,20,30,40,50,60,62,64,66,68,70,72,74,76,78,80,85,90,95,100,101,102,103,104,105,106,107,108,109,110,110)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37" s="15" t="e">
        <f t="shared" si="0"/>
        <v>#DIV/0!</v>
      </c>
      <c r="T37" s="16" t="e">
        <f>LOOKUP(S37,标准!$H$328:$H$332,标准!$G$328:$G$332)</f>
        <v>#DIV/0!</v>
      </c>
    </row>
    <row r="38" spans="1:20" ht="14.25">
      <c r="A38" s="46"/>
      <c r="B38" s="63" t="s">
        <v>94</v>
      </c>
      <c r="C38" s="32"/>
      <c r="D38" s="33"/>
      <c r="E38" s="34" t="e">
        <f t="shared" si="1"/>
        <v>#DIV/0!</v>
      </c>
      <c r="F38" s="18" t="e">
        <f>LOOKUP(E38,标准!$I$16:$I$23,标准!$B$16:$B$23)</f>
        <v>#DIV/0!</v>
      </c>
      <c r="G38" s="17"/>
      <c r="H38" s="16">
        <f>LOOKUP(G38,标准!$M$229:$M$250,标准!$L$229:$L$250)</f>
        <v>0</v>
      </c>
      <c r="I38" s="30"/>
      <c r="J38" s="16">
        <f>LOOKUP(I38,标准!$I$156:$I$177,标准!$B$156:$B$177)</f>
        <v>30</v>
      </c>
      <c r="K38" s="30"/>
      <c r="L38" s="16">
        <f>CHOOSE(MATCH(K38,{30,11.9,11.7,11.5,11.3,11.1,10.9,10.7,10.5,10.3,10.1,9.9,9.7,9.5,9.3,9.1,8.9,8.6,8.3,8.2,8.1,4},-1),0,10,20,30,40,50,60,62,64,66,68,70,72,74,76,78,80,85,90,95,100,100)</f>
        <v>100</v>
      </c>
      <c r="M38" s="17"/>
      <c r="N38" s="61" t="e">
        <f>LOOKUP(M38,标准!$I$54:$I$75,标准!$B$54:$B$75)</f>
        <v>#N/A</v>
      </c>
      <c r="O38" s="37"/>
      <c r="P38" s="16">
        <f>LOOKUP(O38,标准!$J$290:$J$321,标准!$I$290:$I$321)</f>
        <v>0</v>
      </c>
      <c r="Q38" s="43"/>
      <c r="R38" s="16">
        <f>CHOOSE(MATCH(Q38,{20,5.45,5.35,5.25,5.15,5.05,4.55,4.5,4.45,4.4,4.35,4.3,4.25,4.2,4.15,4.1,4.05,3.57,3.49,3.42,3.35,3.3,3.25,3.2,3.15,3.1,3.05,3,3.55,2.5,2.45,1},-1),0,10,20,30,40,50,60,62,64,66,68,70,72,74,76,78,80,85,90,95,100,101,102,103,104,105,106,107,108,109,110,110)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38" s="15" t="e">
        <f t="shared" si="0"/>
        <v>#DIV/0!</v>
      </c>
      <c r="T38" s="16" t="e">
        <f>LOOKUP(S38,标准!$H$328:$H$332,标准!$G$328:$G$332)</f>
        <v>#DIV/0!</v>
      </c>
    </row>
    <row r="39" spans="1:20" ht="14.25">
      <c r="A39" s="46"/>
      <c r="B39" s="63" t="s">
        <v>94</v>
      </c>
      <c r="C39" s="32"/>
      <c r="D39" s="33"/>
      <c r="E39" s="34" t="e">
        <f t="shared" si="1"/>
        <v>#DIV/0!</v>
      </c>
      <c r="F39" s="18" t="e">
        <f>LOOKUP(E39,标准!$I$16:$I$23,标准!$B$16:$B$23)</f>
        <v>#DIV/0!</v>
      </c>
      <c r="G39" s="17"/>
      <c r="H39" s="16">
        <f>LOOKUP(G39,标准!$M$229:$M$250,标准!$L$229:$L$250)</f>
        <v>0</v>
      </c>
      <c r="I39" s="30"/>
      <c r="J39" s="16">
        <f>LOOKUP(I39,标准!$I$156:$I$177,标准!$B$156:$B$177)</f>
        <v>30</v>
      </c>
      <c r="K39" s="30"/>
      <c r="L39" s="16">
        <f>CHOOSE(MATCH(K39,{30,11.9,11.7,11.5,11.3,11.1,10.9,10.7,10.5,10.3,10.1,9.9,9.7,9.5,9.3,9.1,8.9,8.6,8.3,8.2,8.1,4},-1),0,10,20,30,40,50,60,62,64,66,68,70,72,74,76,78,80,85,90,95,100,100)</f>
        <v>100</v>
      </c>
      <c r="M39" s="17"/>
      <c r="N39" s="61" t="e">
        <f>LOOKUP(M39,标准!$I$54:$I$75,标准!$B$54:$B$75)</f>
        <v>#N/A</v>
      </c>
      <c r="O39" s="37"/>
      <c r="P39" s="16">
        <f>LOOKUP(O39,标准!$J$290:$J$321,标准!$I$290:$I$321)</f>
        <v>0</v>
      </c>
      <c r="Q39" s="43"/>
      <c r="R39" s="16">
        <f>CHOOSE(MATCH(Q39,{20,5.45,5.35,5.25,5.15,5.05,4.55,4.5,4.45,4.4,4.35,4.3,4.25,4.2,4.15,4.1,4.05,3.57,3.49,3.42,3.35,3.3,3.25,3.2,3.15,3.1,3.05,3,3.55,2.5,2.45,1},-1),0,10,20,30,40,50,60,62,64,66,68,70,72,74,76,78,80,85,90,95,100,101,102,103,104,105,106,107,108,109,110,110)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39" s="15" t="e">
        <f t="shared" si="0"/>
        <v>#DIV/0!</v>
      </c>
      <c r="T39" s="16" t="e">
        <f>LOOKUP(S39,标准!$H$328:$H$332,标准!$G$328:$G$332)</f>
        <v>#DIV/0!</v>
      </c>
    </row>
    <row r="40" spans="1:20" ht="14.25">
      <c r="A40" s="46"/>
      <c r="B40" s="63" t="s">
        <v>94</v>
      </c>
      <c r="C40" s="32"/>
      <c r="D40" s="33"/>
      <c r="E40" s="34" t="e">
        <f t="shared" si="1"/>
        <v>#DIV/0!</v>
      </c>
      <c r="F40" s="18" t="e">
        <f>LOOKUP(E40,标准!$I$16:$I$23,标准!$B$16:$B$23)</f>
        <v>#DIV/0!</v>
      </c>
      <c r="G40" s="17"/>
      <c r="H40" s="16">
        <f>LOOKUP(G40,标准!$M$229:$M$250,标准!$L$229:$L$250)</f>
        <v>0</v>
      </c>
      <c r="I40" s="30"/>
      <c r="J40" s="16">
        <f>LOOKUP(I40,标准!$I$156:$I$177,标准!$B$156:$B$177)</f>
        <v>30</v>
      </c>
      <c r="K40" s="30"/>
      <c r="L40" s="16">
        <f>CHOOSE(MATCH(K40,{30,11.9,11.7,11.5,11.3,11.1,10.9,10.7,10.5,10.3,10.1,9.9,9.7,9.5,9.3,9.1,8.9,8.6,8.3,8.2,8.1,4},-1),0,10,20,30,40,50,60,62,64,66,68,70,72,74,76,78,80,85,90,95,100,100)</f>
        <v>100</v>
      </c>
      <c r="M40" s="17"/>
      <c r="N40" s="61" t="e">
        <f>LOOKUP(M40,标准!$I$54:$I$75,标准!$B$54:$B$75)</f>
        <v>#N/A</v>
      </c>
      <c r="O40" s="37"/>
      <c r="P40" s="16">
        <f>LOOKUP(O40,标准!$J$290:$J$321,标准!$I$290:$I$321)</f>
        <v>0</v>
      </c>
      <c r="Q40" s="43"/>
      <c r="R40" s="16">
        <f>CHOOSE(MATCH(Q40,{20,5.45,5.35,5.25,5.15,5.05,4.55,4.5,4.45,4.4,4.35,4.3,4.25,4.2,4.15,4.1,4.05,3.57,3.49,3.42,3.35,3.3,3.25,3.2,3.15,3.1,3.05,3,3.55,2.5,2.45,1},-1),0,10,20,30,40,50,60,62,64,66,68,70,72,74,76,78,80,85,90,95,100,101,102,103,104,105,106,107,108,109,110,110)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40" s="15" t="e">
        <f t="shared" si="0"/>
        <v>#DIV/0!</v>
      </c>
      <c r="T40" s="16" t="e">
        <f>LOOKUP(S40,标准!$H$328:$H$332,标准!$G$328:$G$332)</f>
        <v>#DIV/0!</v>
      </c>
    </row>
    <row r="41" spans="1:20" ht="14.25">
      <c r="A41" s="46"/>
      <c r="B41" s="63" t="s">
        <v>94</v>
      </c>
      <c r="C41" s="32"/>
      <c r="D41" s="33"/>
      <c r="E41" s="34" t="e">
        <f t="shared" si="1"/>
        <v>#DIV/0!</v>
      </c>
      <c r="F41" s="18" t="e">
        <f>LOOKUP(E41,标准!$I$16:$I$23,标准!$B$16:$B$23)</f>
        <v>#DIV/0!</v>
      </c>
      <c r="G41" s="17"/>
      <c r="H41" s="16">
        <f>LOOKUP(G41,标准!$M$229:$M$250,标准!$L$229:$L$250)</f>
        <v>0</v>
      </c>
      <c r="I41" s="30"/>
      <c r="J41" s="16">
        <f>LOOKUP(I41,标准!$I$156:$I$177,标准!$B$156:$B$177)</f>
        <v>30</v>
      </c>
      <c r="K41" s="30"/>
      <c r="L41" s="16">
        <f>CHOOSE(MATCH(K41,{30,11.9,11.7,11.5,11.3,11.1,10.9,10.7,10.5,10.3,10.1,9.9,9.7,9.5,9.3,9.1,8.9,8.6,8.3,8.2,8.1,4},-1),0,10,20,30,40,50,60,62,64,66,68,70,72,74,76,78,80,85,90,95,100,100)</f>
        <v>100</v>
      </c>
      <c r="M41" s="17"/>
      <c r="N41" s="61" t="e">
        <f>LOOKUP(M41,标准!$I$54:$I$75,标准!$B$54:$B$75)</f>
        <v>#N/A</v>
      </c>
      <c r="O41" s="37"/>
      <c r="P41" s="16">
        <f>LOOKUP(O41,标准!$J$290:$J$321,标准!$I$290:$I$321)</f>
        <v>0</v>
      </c>
      <c r="Q41" s="43"/>
      <c r="R41" s="16">
        <f>CHOOSE(MATCH(Q41,{20,5.45,5.35,5.25,5.15,5.05,4.55,4.5,4.45,4.4,4.35,4.3,4.25,4.2,4.15,4.1,4.05,3.57,3.49,3.42,3.35,3.3,3.25,3.2,3.15,3.1,3.05,3,3.55,2.5,2.45,1},-1),0,10,20,30,40,50,60,62,64,66,68,70,72,74,76,78,80,85,90,95,100,101,102,103,104,105,106,107,108,109,110,110)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41" s="15" t="e">
        <f t="shared" si="0"/>
        <v>#DIV/0!</v>
      </c>
      <c r="T41" s="16" t="e">
        <f>LOOKUP(S41,标准!$H$328:$H$332,标准!$G$328:$G$332)</f>
        <v>#DIV/0!</v>
      </c>
    </row>
    <row r="42" spans="1:20" ht="14.25">
      <c r="A42" s="46"/>
      <c r="B42" s="63" t="s">
        <v>94</v>
      </c>
      <c r="C42" s="32"/>
      <c r="D42" s="33"/>
      <c r="E42" s="34" t="e">
        <f t="shared" si="1"/>
        <v>#DIV/0!</v>
      </c>
      <c r="F42" s="18" t="e">
        <f>LOOKUP(E42,标准!$I$16:$I$23,标准!$B$16:$B$23)</f>
        <v>#DIV/0!</v>
      </c>
      <c r="G42" s="17"/>
      <c r="H42" s="16">
        <f>LOOKUP(G42,标准!$M$229:$M$250,标准!$L$229:$L$250)</f>
        <v>0</v>
      </c>
      <c r="I42" s="30"/>
      <c r="J42" s="16">
        <f>LOOKUP(I42,标准!$I$156:$I$177,标准!$B$156:$B$177)</f>
        <v>30</v>
      </c>
      <c r="K42" s="30"/>
      <c r="L42" s="16">
        <f>CHOOSE(MATCH(K42,{30,11.9,11.7,11.5,11.3,11.1,10.9,10.7,10.5,10.3,10.1,9.9,9.7,9.5,9.3,9.1,8.9,8.6,8.3,8.2,8.1,4},-1),0,10,20,30,40,50,60,62,64,66,68,70,72,74,76,78,80,85,90,95,100,100)</f>
        <v>100</v>
      </c>
      <c r="M42" s="17"/>
      <c r="N42" s="61" t="e">
        <f>LOOKUP(M42,标准!$I$54:$I$75,标准!$B$54:$B$75)</f>
        <v>#N/A</v>
      </c>
      <c r="O42" s="37"/>
      <c r="P42" s="16">
        <f>LOOKUP(O42,标准!$J$290:$J$321,标准!$I$290:$I$321)</f>
        <v>0</v>
      </c>
      <c r="Q42" s="43"/>
      <c r="R42" s="16">
        <f>CHOOSE(MATCH(Q42,{20,5.45,5.35,5.25,5.15,5.05,4.55,4.5,4.45,4.4,4.35,4.3,4.25,4.2,4.15,4.1,4.05,3.57,3.49,3.42,3.35,3.3,3.25,3.2,3.15,3.1,3.05,3,3.55,2.5,2.45,1},-1),0,10,20,30,40,50,60,62,64,66,68,70,72,74,76,78,80,85,90,95,100,101,102,103,104,105,106,107,108,109,110,110)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42" s="15" t="e">
        <f t="shared" si="0"/>
        <v>#DIV/0!</v>
      </c>
      <c r="T42" s="16" t="e">
        <f>LOOKUP(S42,标准!$H$328:$H$332,标准!$G$328:$G$332)</f>
        <v>#DIV/0!</v>
      </c>
    </row>
    <row r="43" spans="1:20" ht="14.25">
      <c r="A43" s="46"/>
      <c r="B43" s="63" t="s">
        <v>94</v>
      </c>
      <c r="C43" s="32"/>
      <c r="D43" s="33"/>
      <c r="E43" s="34" t="e">
        <f t="shared" si="1"/>
        <v>#DIV/0!</v>
      </c>
      <c r="F43" s="18" t="e">
        <f>LOOKUP(E43,标准!$I$16:$I$23,标准!$B$16:$B$23)</f>
        <v>#DIV/0!</v>
      </c>
      <c r="G43" s="17"/>
      <c r="H43" s="16">
        <f>LOOKUP(G43,标准!$M$229:$M$250,标准!$L$229:$L$250)</f>
        <v>0</v>
      </c>
      <c r="I43" s="30"/>
      <c r="J43" s="16">
        <f>LOOKUP(I43,标准!$I$156:$I$177,标准!$B$156:$B$177)</f>
        <v>30</v>
      </c>
      <c r="K43" s="30"/>
      <c r="L43" s="16">
        <f>CHOOSE(MATCH(K43,{30,11.9,11.7,11.5,11.3,11.1,10.9,10.7,10.5,10.3,10.1,9.9,9.7,9.5,9.3,9.1,8.9,8.6,8.3,8.2,8.1,4},-1),0,10,20,30,40,50,60,62,64,66,68,70,72,74,76,78,80,85,90,95,100,100)</f>
        <v>100</v>
      </c>
      <c r="M43" s="17"/>
      <c r="N43" s="61" t="e">
        <f>LOOKUP(M43,标准!$I$54:$I$75,标准!$B$54:$B$75)</f>
        <v>#N/A</v>
      </c>
      <c r="O43" s="37"/>
      <c r="P43" s="16">
        <f>LOOKUP(O43,标准!$J$290:$J$321,标准!$I$290:$I$321)</f>
        <v>0</v>
      </c>
      <c r="Q43" s="43"/>
      <c r="R43" s="16">
        <f>CHOOSE(MATCH(Q43,{20,5.45,5.35,5.25,5.15,5.05,4.55,4.5,4.45,4.4,4.35,4.3,4.25,4.2,4.15,4.1,4.05,3.57,3.49,3.42,3.35,3.3,3.25,3.2,3.15,3.1,3.05,3,3.55,2.5,2.45,1},-1),0,10,20,30,40,50,60,62,64,66,68,70,72,74,76,78,80,85,90,95,100,101,102,103,104,105,106,107,108,109,110,110)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43" s="15" t="e">
        <f t="shared" si="0"/>
        <v>#DIV/0!</v>
      </c>
      <c r="T43" s="16" t="e">
        <f>LOOKUP(S43,标准!$H$328:$H$332,标准!$G$328:$G$332)</f>
        <v>#DIV/0!</v>
      </c>
    </row>
    <row r="44" spans="1:20" ht="14.25">
      <c r="A44" s="46"/>
      <c r="B44" s="63" t="s">
        <v>94</v>
      </c>
      <c r="C44" s="32"/>
      <c r="D44" s="33"/>
      <c r="E44" s="34" t="e">
        <f t="shared" si="1"/>
        <v>#DIV/0!</v>
      </c>
      <c r="F44" s="18" t="e">
        <f>LOOKUP(E44,标准!$I$16:$I$23,标准!$B$16:$B$23)</f>
        <v>#DIV/0!</v>
      </c>
      <c r="G44" s="17"/>
      <c r="H44" s="16">
        <f>LOOKUP(G44,标准!$M$229:$M$250,标准!$L$229:$L$250)</f>
        <v>0</v>
      </c>
      <c r="I44" s="30"/>
      <c r="J44" s="16">
        <f>LOOKUP(I44,标准!$I$156:$I$177,标准!$B$156:$B$177)</f>
        <v>30</v>
      </c>
      <c r="K44" s="30"/>
      <c r="L44" s="16">
        <f>CHOOSE(MATCH(K44,{30,11.9,11.7,11.5,11.3,11.1,10.9,10.7,10.5,10.3,10.1,9.9,9.7,9.5,9.3,9.1,8.9,8.6,8.3,8.2,8.1,4},-1),0,10,20,30,40,50,60,62,64,66,68,70,72,74,76,78,80,85,90,95,100,100)</f>
        <v>100</v>
      </c>
      <c r="M44" s="17"/>
      <c r="N44" s="61" t="e">
        <f>LOOKUP(M44,标准!$I$54:$I$75,标准!$B$54:$B$75)</f>
        <v>#N/A</v>
      </c>
      <c r="O44" s="37"/>
      <c r="P44" s="16">
        <f>LOOKUP(O44,标准!$J$290:$J$321,标准!$I$290:$I$321)</f>
        <v>0</v>
      </c>
      <c r="Q44" s="43"/>
      <c r="R44" s="16">
        <f>CHOOSE(MATCH(Q44,{20,5.45,5.35,5.25,5.15,5.05,4.55,4.5,4.45,4.4,4.35,4.3,4.25,4.2,4.15,4.1,4.05,3.57,3.49,3.42,3.35,3.3,3.25,3.2,3.15,3.1,3.05,3,3.55,2.5,2.45,1},-1),0,10,20,30,40,50,60,62,64,66,68,70,72,74,76,78,80,85,90,95,100,101,102,103,104,105,106,107,108,109,110,110)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44" s="15" t="e">
        <f t="shared" si="0"/>
        <v>#DIV/0!</v>
      </c>
      <c r="T44" s="16" t="e">
        <f>LOOKUP(S44,标准!$H$328:$H$332,标准!$G$328:$G$332)</f>
        <v>#DIV/0!</v>
      </c>
    </row>
    <row r="45" spans="1:20" ht="14.25">
      <c r="A45" s="46"/>
      <c r="B45" s="63" t="s">
        <v>94</v>
      </c>
      <c r="C45" s="32"/>
      <c r="D45" s="33"/>
      <c r="E45" s="34" t="e">
        <f t="shared" si="1"/>
        <v>#DIV/0!</v>
      </c>
      <c r="F45" s="18" t="e">
        <f>LOOKUP(E45,标准!$I$16:$I$23,标准!$B$16:$B$23)</f>
        <v>#DIV/0!</v>
      </c>
      <c r="G45" s="17"/>
      <c r="H45" s="16">
        <f>LOOKUP(G45,标准!$M$229:$M$250,标准!$L$229:$L$250)</f>
        <v>0</v>
      </c>
      <c r="I45" s="30"/>
      <c r="J45" s="16">
        <f>LOOKUP(I45,标准!$I$156:$I$177,标准!$B$156:$B$177)</f>
        <v>30</v>
      </c>
      <c r="K45" s="30"/>
      <c r="L45" s="16">
        <f>CHOOSE(MATCH(K45,{30,11.9,11.7,11.5,11.3,11.1,10.9,10.7,10.5,10.3,10.1,9.9,9.7,9.5,9.3,9.1,8.9,8.6,8.3,8.2,8.1,4},-1),0,10,20,30,40,50,60,62,64,66,68,70,72,74,76,78,80,85,90,95,100,100)</f>
        <v>100</v>
      </c>
      <c r="M45" s="17"/>
      <c r="N45" s="61" t="e">
        <f>LOOKUP(M45,标准!$I$54:$I$75,标准!$B$54:$B$75)</f>
        <v>#N/A</v>
      </c>
      <c r="O45" s="37"/>
      <c r="P45" s="16">
        <f>LOOKUP(O45,标准!$J$290:$J$321,标准!$I$290:$I$321)</f>
        <v>0</v>
      </c>
      <c r="Q45" s="43"/>
      <c r="R45" s="16">
        <f>CHOOSE(MATCH(Q45,{20,5.45,5.35,5.25,5.15,5.05,4.55,4.5,4.45,4.4,4.35,4.3,4.25,4.2,4.15,4.1,4.05,3.57,3.49,3.42,3.35,3.3,3.25,3.2,3.15,3.1,3.05,3,3.55,2.5,2.45,1},-1),0,10,20,30,40,50,60,62,64,66,68,70,72,74,76,78,80,85,90,95,100,101,102,103,104,105,106,107,108,109,110,110)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45" s="15" t="e">
        <f t="shared" si="0"/>
        <v>#DIV/0!</v>
      </c>
      <c r="T45" s="16" t="e">
        <f>LOOKUP(S45,标准!$H$328:$H$332,标准!$G$328:$G$332)</f>
        <v>#DIV/0!</v>
      </c>
    </row>
    <row r="46" spans="1:20" ht="14.25">
      <c r="A46" s="46"/>
      <c r="B46" s="63" t="s">
        <v>94</v>
      </c>
      <c r="C46" s="32"/>
      <c r="D46" s="33"/>
      <c r="E46" s="34" t="e">
        <f t="shared" si="1"/>
        <v>#DIV/0!</v>
      </c>
      <c r="F46" s="18" t="e">
        <f>LOOKUP(E46,标准!$I$16:$I$23,标准!$B$16:$B$23)</f>
        <v>#DIV/0!</v>
      </c>
      <c r="G46" s="17"/>
      <c r="H46" s="16">
        <f>LOOKUP(G46,标准!$M$229:$M$250,标准!$L$229:$L$250)</f>
        <v>0</v>
      </c>
      <c r="I46" s="30"/>
      <c r="J46" s="16">
        <f>LOOKUP(I46,标准!$I$156:$I$177,标准!$B$156:$B$177)</f>
        <v>30</v>
      </c>
      <c r="K46" s="30"/>
      <c r="L46" s="16">
        <f>CHOOSE(MATCH(K46,{30,11.9,11.7,11.5,11.3,11.1,10.9,10.7,10.5,10.3,10.1,9.9,9.7,9.5,9.3,9.1,8.9,8.6,8.3,8.2,8.1,4},-1),0,10,20,30,40,50,60,62,64,66,68,70,72,74,76,78,80,85,90,95,100,100)</f>
        <v>100</v>
      </c>
      <c r="M46" s="17"/>
      <c r="N46" s="61" t="e">
        <f>LOOKUP(M46,标准!$I$54:$I$75,标准!$B$54:$B$75)</f>
        <v>#N/A</v>
      </c>
      <c r="O46" s="37"/>
      <c r="P46" s="16">
        <f>LOOKUP(O46,标准!$J$290:$J$321,标准!$I$290:$I$321)</f>
        <v>0</v>
      </c>
      <c r="Q46" s="43"/>
      <c r="R46" s="16">
        <f>CHOOSE(MATCH(Q46,{20,5.45,5.35,5.25,5.15,5.05,4.55,4.5,4.45,4.4,4.35,4.3,4.25,4.2,4.15,4.1,4.05,3.57,3.49,3.42,3.35,3.3,3.25,3.2,3.15,3.1,3.05,3,3.55,2.5,2.45,1},-1),0,10,20,30,40,50,60,62,64,66,68,70,72,74,76,78,80,85,90,95,100,101,102,103,104,105,106,107,108,109,110,110)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46" s="15" t="e">
        <f t="shared" si="0"/>
        <v>#DIV/0!</v>
      </c>
      <c r="T46" s="16" t="e">
        <f>LOOKUP(S46,标准!$H$328:$H$332,标准!$G$328:$G$332)</f>
        <v>#DIV/0!</v>
      </c>
    </row>
    <row r="47" spans="1:20" ht="14.25">
      <c r="A47" s="46"/>
      <c r="B47" s="63" t="s">
        <v>94</v>
      </c>
      <c r="C47" s="32"/>
      <c r="D47" s="33"/>
      <c r="E47" s="34" t="e">
        <f t="shared" si="1"/>
        <v>#DIV/0!</v>
      </c>
      <c r="F47" s="18" t="e">
        <f>LOOKUP(E47,标准!$I$16:$I$23,标准!$B$16:$B$23)</f>
        <v>#DIV/0!</v>
      </c>
      <c r="G47" s="17"/>
      <c r="H47" s="16">
        <f>LOOKUP(G47,标准!$M$229:$M$250,标准!$L$229:$L$250)</f>
        <v>0</v>
      </c>
      <c r="I47" s="30"/>
      <c r="J47" s="16">
        <f>LOOKUP(I47,标准!$I$156:$I$177,标准!$B$156:$B$177)</f>
        <v>30</v>
      </c>
      <c r="K47" s="30"/>
      <c r="L47" s="16">
        <f>CHOOSE(MATCH(K47,{30,11.9,11.7,11.5,11.3,11.1,10.9,10.7,10.5,10.3,10.1,9.9,9.7,9.5,9.3,9.1,8.9,8.6,8.3,8.2,8.1,4},-1),0,10,20,30,40,50,60,62,64,66,68,70,72,74,76,78,80,85,90,95,100,100)</f>
        <v>100</v>
      </c>
      <c r="M47" s="17"/>
      <c r="N47" s="61" t="e">
        <f>LOOKUP(M47,标准!$I$54:$I$75,标准!$B$54:$B$75)</f>
        <v>#N/A</v>
      </c>
      <c r="O47" s="37"/>
      <c r="P47" s="16">
        <f>LOOKUP(O47,标准!$J$290:$J$321,标准!$I$290:$I$321)</f>
        <v>0</v>
      </c>
      <c r="Q47" s="43"/>
      <c r="R47" s="16">
        <f>CHOOSE(MATCH(Q47,{20,5.45,5.35,5.25,5.15,5.05,4.55,4.5,4.45,4.4,4.35,4.3,4.25,4.2,4.15,4.1,4.05,3.57,3.49,3.42,3.35,3.3,3.25,3.2,3.15,3.1,3.05,3,3.55,2.5,2.45,1},-1),0,10,20,30,40,50,60,62,64,66,68,70,72,74,76,78,80,85,90,95,100,101,102,103,104,105,106,107,108,109,110,110)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47" s="15" t="e">
        <f t="shared" si="0"/>
        <v>#DIV/0!</v>
      </c>
      <c r="T47" s="16" t="e">
        <f>LOOKUP(S47,标准!$H$328:$H$332,标准!$G$328:$G$332)</f>
        <v>#DIV/0!</v>
      </c>
    </row>
    <row r="48" spans="1:20" ht="14.25">
      <c r="A48" s="46"/>
      <c r="B48" s="63" t="s">
        <v>94</v>
      </c>
      <c r="C48" s="32"/>
      <c r="D48" s="33"/>
      <c r="E48" s="34" t="e">
        <f t="shared" si="1"/>
        <v>#DIV/0!</v>
      </c>
      <c r="F48" s="18" t="e">
        <f>LOOKUP(E48,标准!$I$16:$I$23,标准!$B$16:$B$23)</f>
        <v>#DIV/0!</v>
      </c>
      <c r="G48" s="17"/>
      <c r="H48" s="16">
        <f>LOOKUP(G48,标准!$M$229:$M$250,标准!$L$229:$L$250)</f>
        <v>0</v>
      </c>
      <c r="I48" s="30"/>
      <c r="J48" s="16">
        <f>LOOKUP(I48,标准!$I$156:$I$177,标准!$B$156:$B$177)</f>
        <v>30</v>
      </c>
      <c r="K48" s="30"/>
      <c r="L48" s="16">
        <f>CHOOSE(MATCH(K48,{30,11.9,11.7,11.5,11.3,11.1,10.9,10.7,10.5,10.3,10.1,9.9,9.7,9.5,9.3,9.1,8.9,8.6,8.3,8.2,8.1,4},-1),0,10,20,30,40,50,60,62,64,66,68,70,72,74,76,78,80,85,90,95,100,100)</f>
        <v>100</v>
      </c>
      <c r="M48" s="17"/>
      <c r="N48" s="61" t="e">
        <f>LOOKUP(M48,标准!$I$54:$I$75,标准!$B$54:$B$75)</f>
        <v>#N/A</v>
      </c>
      <c r="O48" s="37"/>
      <c r="P48" s="16">
        <f>LOOKUP(O48,标准!$J$290:$J$321,标准!$I$290:$I$321)</f>
        <v>0</v>
      </c>
      <c r="Q48" s="43"/>
      <c r="R48" s="16">
        <f>CHOOSE(MATCH(Q48,{20,5.45,5.35,5.25,5.15,5.05,4.55,4.5,4.45,4.4,4.35,4.3,4.25,4.2,4.15,4.1,4.05,3.57,3.49,3.42,3.35,3.3,3.25,3.2,3.15,3.1,3.05,3,3.55,2.5,2.45,1},-1),0,10,20,30,40,50,60,62,64,66,68,70,72,74,76,78,80,85,90,95,100,101,102,103,104,105,106,107,108,109,110,110)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48" s="15" t="e">
        <f t="shared" si="0"/>
        <v>#DIV/0!</v>
      </c>
      <c r="T48" s="16" t="e">
        <f>LOOKUP(S48,标准!$H$328:$H$332,标准!$G$328:$G$332)</f>
        <v>#DIV/0!</v>
      </c>
    </row>
    <row r="49" spans="1:20" ht="14.25">
      <c r="A49" s="46"/>
      <c r="B49" s="63" t="s">
        <v>94</v>
      </c>
      <c r="C49" s="32"/>
      <c r="D49" s="33"/>
      <c r="E49" s="34" t="e">
        <f t="shared" si="1"/>
        <v>#DIV/0!</v>
      </c>
      <c r="F49" s="18" t="e">
        <f>LOOKUP(E49,标准!$I$16:$I$23,标准!$B$16:$B$23)</f>
        <v>#DIV/0!</v>
      </c>
      <c r="G49" s="17"/>
      <c r="H49" s="16">
        <f>LOOKUP(G49,标准!$M$229:$M$250,标准!$L$229:$L$250)</f>
        <v>0</v>
      </c>
      <c r="I49" s="30"/>
      <c r="J49" s="16">
        <f>LOOKUP(I49,标准!$I$156:$I$177,标准!$B$156:$B$177)</f>
        <v>30</v>
      </c>
      <c r="K49" s="30"/>
      <c r="L49" s="16">
        <f>CHOOSE(MATCH(K49,{30,11.9,11.7,11.5,11.3,11.1,10.9,10.7,10.5,10.3,10.1,9.9,9.7,9.5,9.3,9.1,8.9,8.6,8.3,8.2,8.1,4},-1),0,10,20,30,40,50,60,62,64,66,68,70,72,74,76,78,80,85,90,95,100,100)</f>
        <v>100</v>
      </c>
      <c r="M49" s="17"/>
      <c r="N49" s="61" t="e">
        <f>LOOKUP(M49,标准!$I$54:$I$75,标准!$B$54:$B$75)</f>
        <v>#N/A</v>
      </c>
      <c r="O49" s="37"/>
      <c r="P49" s="16">
        <f>LOOKUP(O49,标准!$J$290:$J$321,标准!$I$290:$I$321)</f>
        <v>0</v>
      </c>
      <c r="Q49" s="43"/>
      <c r="R49" s="16">
        <f>CHOOSE(MATCH(Q49,{20,5.45,5.35,5.25,5.15,5.05,4.55,4.5,4.45,4.4,4.35,4.3,4.25,4.2,4.15,4.1,4.05,3.57,3.49,3.42,3.35,3.3,3.25,3.2,3.15,3.1,3.05,3,3.55,2.5,2.45,1},-1),0,10,20,30,40,50,60,62,64,66,68,70,72,74,76,78,80,85,90,95,100,101,102,103,104,105,106,107,108,109,110,110)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49" s="15" t="e">
        <f t="shared" si="0"/>
        <v>#DIV/0!</v>
      </c>
      <c r="T49" s="16" t="e">
        <f>LOOKUP(S49,标准!$H$328:$H$332,标准!$G$328:$G$332)</f>
        <v>#DIV/0!</v>
      </c>
    </row>
    <row r="50" spans="1:20" ht="14.25">
      <c r="A50" s="46"/>
      <c r="B50" s="63" t="s">
        <v>94</v>
      </c>
      <c r="C50" s="32"/>
      <c r="D50" s="33"/>
      <c r="E50" s="34" t="e">
        <f t="shared" si="1"/>
        <v>#DIV/0!</v>
      </c>
      <c r="F50" s="18" t="e">
        <f>LOOKUP(E50,标准!$I$16:$I$23,标准!$B$16:$B$23)</f>
        <v>#DIV/0!</v>
      </c>
      <c r="G50" s="17"/>
      <c r="H50" s="16">
        <f>LOOKUP(G50,标准!$M$229:$M$250,标准!$L$229:$L$250)</f>
        <v>0</v>
      </c>
      <c r="I50" s="30"/>
      <c r="J50" s="16">
        <f>LOOKUP(I50,标准!$I$156:$I$177,标准!$B$156:$B$177)</f>
        <v>30</v>
      </c>
      <c r="K50" s="30"/>
      <c r="L50" s="16">
        <f>CHOOSE(MATCH(K50,{30,11.9,11.7,11.5,11.3,11.1,10.9,10.7,10.5,10.3,10.1,9.9,9.7,9.5,9.3,9.1,8.9,8.6,8.3,8.2,8.1,4},-1),0,10,20,30,40,50,60,62,64,66,68,70,72,74,76,78,80,85,90,95,100,100)</f>
        <v>100</v>
      </c>
      <c r="M50" s="17"/>
      <c r="N50" s="61" t="e">
        <f>LOOKUP(M50,标准!$I$54:$I$75,标准!$B$54:$B$75)</f>
        <v>#N/A</v>
      </c>
      <c r="O50" s="37"/>
      <c r="P50" s="16">
        <f>LOOKUP(O50,标准!$J$290:$J$321,标准!$I$290:$I$321)</f>
        <v>0</v>
      </c>
      <c r="Q50" s="43"/>
      <c r="R50" s="16">
        <f>CHOOSE(MATCH(Q50,{20,5.45,5.35,5.25,5.15,5.05,4.55,4.5,4.45,4.4,4.35,4.3,4.25,4.2,4.15,4.1,4.05,3.57,3.49,3.42,3.35,3.3,3.25,3.2,3.15,3.1,3.05,3,3.55,2.5,2.45,1},-1),0,10,20,30,40,50,60,62,64,66,68,70,72,74,76,78,80,85,90,95,100,101,102,103,104,105,106,107,108,109,110,110)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50" s="15" t="e">
        <f t="shared" si="0"/>
        <v>#DIV/0!</v>
      </c>
      <c r="T50" s="16" t="e">
        <f>LOOKUP(S50,标准!$H$328:$H$332,标准!$G$328:$G$332)</f>
        <v>#DIV/0!</v>
      </c>
    </row>
    <row r="51" spans="1:20" ht="14.25">
      <c r="A51" s="46"/>
      <c r="B51" s="63" t="s">
        <v>94</v>
      </c>
      <c r="C51" s="32"/>
      <c r="D51" s="33"/>
      <c r="E51" s="34" t="e">
        <f t="shared" si="1"/>
        <v>#DIV/0!</v>
      </c>
      <c r="F51" s="18" t="e">
        <f>LOOKUP(E51,标准!$I$16:$I$23,标准!$B$16:$B$23)</f>
        <v>#DIV/0!</v>
      </c>
      <c r="G51" s="17"/>
      <c r="H51" s="16">
        <f>LOOKUP(G51,标准!$M$229:$M$250,标准!$L$229:$L$250)</f>
        <v>0</v>
      </c>
      <c r="I51" s="30"/>
      <c r="J51" s="16">
        <f>LOOKUP(I51,标准!$I$156:$I$177,标准!$B$156:$B$177)</f>
        <v>30</v>
      </c>
      <c r="K51" s="30"/>
      <c r="L51" s="16">
        <f>CHOOSE(MATCH(K51,{30,11.9,11.7,11.5,11.3,11.1,10.9,10.7,10.5,10.3,10.1,9.9,9.7,9.5,9.3,9.1,8.9,8.6,8.3,8.2,8.1,4},-1),0,10,20,30,40,50,60,62,64,66,68,70,72,74,76,78,80,85,90,95,100,100)</f>
        <v>100</v>
      </c>
      <c r="M51" s="17"/>
      <c r="N51" s="61" t="e">
        <f>LOOKUP(M51,标准!$I$54:$I$75,标准!$B$54:$B$75)</f>
        <v>#N/A</v>
      </c>
      <c r="O51" s="37"/>
      <c r="P51" s="16">
        <f>LOOKUP(O51,标准!$J$290:$J$321,标准!$I$290:$I$321)</f>
        <v>0</v>
      </c>
      <c r="Q51" s="43"/>
      <c r="R51" s="16">
        <f>CHOOSE(MATCH(Q51,{20,5.45,5.35,5.25,5.15,5.05,4.55,4.5,4.45,4.4,4.35,4.3,4.25,4.2,4.15,4.1,4.05,3.57,3.49,3.42,3.35,3.3,3.25,3.2,3.15,3.1,3.05,3,3.55,2.5,2.45,1},-1),0,10,20,30,40,50,60,62,64,66,68,70,72,74,76,78,80,85,90,95,100,101,102,103,104,105,106,107,108,109,110,110)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51" s="15" t="e">
        <f t="shared" si="0"/>
        <v>#DIV/0!</v>
      </c>
      <c r="T51" s="16" t="e">
        <f>LOOKUP(S51,标准!$H$328:$H$332,标准!$G$328:$G$332)</f>
        <v>#DIV/0!</v>
      </c>
    </row>
    <row r="52" spans="1:20" ht="14.25">
      <c r="A52" s="46"/>
      <c r="B52" s="63" t="s">
        <v>94</v>
      </c>
      <c r="C52" s="32"/>
      <c r="D52" s="33"/>
      <c r="E52" s="34" t="e">
        <f t="shared" si="1"/>
        <v>#DIV/0!</v>
      </c>
      <c r="F52" s="18" t="e">
        <f>LOOKUP(E52,标准!$I$16:$I$23,标准!$B$16:$B$23)</f>
        <v>#DIV/0!</v>
      </c>
      <c r="G52" s="17"/>
      <c r="H52" s="16">
        <f>LOOKUP(G52,标准!$M$229:$M$250,标准!$L$229:$L$250)</f>
        <v>0</v>
      </c>
      <c r="I52" s="30"/>
      <c r="J52" s="16">
        <f>LOOKUP(I52,标准!$I$156:$I$177,标准!$B$156:$B$177)</f>
        <v>30</v>
      </c>
      <c r="K52" s="30"/>
      <c r="L52" s="16">
        <f>CHOOSE(MATCH(K52,{30,11.9,11.7,11.5,11.3,11.1,10.9,10.7,10.5,10.3,10.1,9.9,9.7,9.5,9.3,9.1,8.9,8.6,8.3,8.2,8.1,4},-1),0,10,20,30,40,50,60,62,64,66,68,70,72,74,76,78,80,85,90,95,100,100)</f>
        <v>100</v>
      </c>
      <c r="M52" s="17"/>
      <c r="N52" s="61" t="e">
        <f>LOOKUP(M52,标准!$I$54:$I$75,标准!$B$54:$B$75)</f>
        <v>#N/A</v>
      </c>
      <c r="O52" s="37"/>
      <c r="P52" s="16">
        <f>LOOKUP(O52,标准!$J$290:$J$321,标准!$I$290:$I$321)</f>
        <v>0</v>
      </c>
      <c r="Q52" s="43"/>
      <c r="R52" s="16">
        <f>CHOOSE(MATCH(Q52,{20,5.45,5.35,5.25,5.15,5.05,4.55,4.5,4.45,4.4,4.35,4.3,4.25,4.2,4.15,4.1,4.05,3.57,3.49,3.42,3.35,3.3,3.25,3.2,3.15,3.1,3.05,3,3.55,2.5,2.45,1},-1),0,10,20,30,40,50,60,62,64,66,68,70,72,74,76,78,80,85,90,95,100,101,102,103,104,105,106,107,108,109,110,110)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52" s="15" t="e">
        <f t="shared" si="0"/>
        <v>#DIV/0!</v>
      </c>
      <c r="T52" s="16" t="e">
        <f>LOOKUP(S52,标准!$H$328:$H$332,标准!$G$328:$G$332)</f>
        <v>#DIV/0!</v>
      </c>
    </row>
    <row r="53" spans="1:20" ht="14.25">
      <c r="A53" s="46"/>
      <c r="B53" s="63" t="s">
        <v>94</v>
      </c>
      <c r="C53" s="32"/>
      <c r="D53" s="33"/>
      <c r="E53" s="34" t="e">
        <f t="shared" si="1"/>
        <v>#DIV/0!</v>
      </c>
      <c r="F53" s="18" t="e">
        <f>LOOKUP(E53,标准!$I$16:$I$23,标准!$B$16:$B$23)</f>
        <v>#DIV/0!</v>
      </c>
      <c r="G53" s="17"/>
      <c r="H53" s="16">
        <f>LOOKUP(G53,标准!$M$229:$M$250,标准!$L$229:$L$250)</f>
        <v>0</v>
      </c>
      <c r="I53" s="30"/>
      <c r="J53" s="16">
        <f>LOOKUP(I53,标准!$I$156:$I$177,标准!$B$156:$B$177)</f>
        <v>30</v>
      </c>
      <c r="K53" s="30"/>
      <c r="L53" s="16">
        <f>CHOOSE(MATCH(K53,{30,11.9,11.7,11.5,11.3,11.1,10.9,10.7,10.5,10.3,10.1,9.9,9.7,9.5,9.3,9.1,8.9,8.6,8.3,8.2,8.1,4},-1),0,10,20,30,40,50,60,62,64,66,68,70,72,74,76,78,80,85,90,95,100,100)</f>
        <v>100</v>
      </c>
      <c r="M53" s="17"/>
      <c r="N53" s="61" t="e">
        <f>LOOKUP(M53,标准!$I$54:$I$75,标准!$B$54:$B$75)</f>
        <v>#N/A</v>
      </c>
      <c r="O53" s="37"/>
      <c r="P53" s="16">
        <f>LOOKUP(O53,标准!$J$290:$J$321,标准!$I$290:$I$321)</f>
        <v>0</v>
      </c>
      <c r="Q53" s="43"/>
      <c r="R53" s="16">
        <f>CHOOSE(MATCH(Q53,{20,5.45,5.35,5.25,5.15,5.05,4.55,4.5,4.45,4.4,4.35,4.3,4.25,4.2,4.15,4.1,4.05,3.57,3.49,3.42,3.35,3.3,3.25,3.2,3.15,3.1,3.05,3,3.55,2.5,2.45,1},-1),0,10,20,30,40,50,60,62,64,66,68,70,72,74,76,78,80,85,90,95,100,101,102,103,104,105,106,107,108,109,110,110)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53" s="15" t="e">
        <f t="shared" si="0"/>
        <v>#DIV/0!</v>
      </c>
      <c r="T53" s="16" t="e">
        <f>LOOKUP(S53,标准!$H$328:$H$332,标准!$G$328:$G$332)</f>
        <v>#DIV/0!</v>
      </c>
    </row>
    <row r="54" spans="1:20" ht="14.25">
      <c r="A54" s="46"/>
      <c r="B54" s="63" t="s">
        <v>94</v>
      </c>
      <c r="C54" s="32"/>
      <c r="D54" s="33"/>
      <c r="E54" s="34" t="e">
        <f t="shared" si="1"/>
        <v>#DIV/0!</v>
      </c>
      <c r="F54" s="18" t="e">
        <f>LOOKUP(E54,标准!$I$16:$I$23,标准!$B$16:$B$23)</f>
        <v>#DIV/0!</v>
      </c>
      <c r="G54" s="17"/>
      <c r="H54" s="16">
        <f>LOOKUP(G54,标准!$M$229:$M$250,标准!$L$229:$L$250)</f>
        <v>0</v>
      </c>
      <c r="I54" s="30"/>
      <c r="J54" s="16">
        <f>LOOKUP(I54,标准!$I$156:$I$177,标准!$B$156:$B$177)</f>
        <v>30</v>
      </c>
      <c r="K54" s="30"/>
      <c r="L54" s="16">
        <f>CHOOSE(MATCH(K54,{30,11.9,11.7,11.5,11.3,11.1,10.9,10.7,10.5,10.3,10.1,9.9,9.7,9.5,9.3,9.1,8.9,8.6,8.3,8.2,8.1,4},-1),0,10,20,30,40,50,60,62,64,66,68,70,72,74,76,78,80,85,90,95,100,100)</f>
        <v>100</v>
      </c>
      <c r="M54" s="17"/>
      <c r="N54" s="61" t="e">
        <f>LOOKUP(M54,标准!$I$54:$I$75,标准!$B$54:$B$75)</f>
        <v>#N/A</v>
      </c>
      <c r="O54" s="37"/>
      <c r="P54" s="16">
        <f>LOOKUP(O54,标准!$J$290:$J$321,标准!$I$290:$I$321)</f>
        <v>0</v>
      </c>
      <c r="Q54" s="43"/>
      <c r="R54" s="16">
        <f>CHOOSE(MATCH(Q54,{20,5.45,5.35,5.25,5.15,5.05,4.55,4.5,4.45,4.4,4.35,4.3,4.25,4.2,4.15,4.1,4.05,3.57,3.49,3.42,3.35,3.3,3.25,3.2,3.15,3.1,3.05,3,3.55,2.5,2.45,1},-1),0,10,20,30,40,50,60,62,64,66,68,70,72,74,76,78,80,85,90,95,100,101,102,103,104,105,106,107,108,109,110,110)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54" s="15" t="e">
        <f t="shared" si="0"/>
        <v>#DIV/0!</v>
      </c>
      <c r="T54" s="16" t="e">
        <f>LOOKUP(S54,标准!$H$328:$H$332,标准!$G$328:$G$332)</f>
        <v>#DIV/0!</v>
      </c>
    </row>
    <row r="55" spans="1:20" ht="14.25">
      <c r="A55" s="46"/>
      <c r="B55" s="63" t="s">
        <v>94</v>
      </c>
      <c r="C55" s="32"/>
      <c r="D55" s="33"/>
      <c r="E55" s="34" t="e">
        <f t="shared" si="1"/>
        <v>#DIV/0!</v>
      </c>
      <c r="F55" s="18" t="e">
        <f>LOOKUP(E55,标准!$I$16:$I$23,标准!$B$16:$B$23)</f>
        <v>#DIV/0!</v>
      </c>
      <c r="G55" s="17"/>
      <c r="H55" s="16">
        <f>LOOKUP(G55,标准!$M$229:$M$250,标准!$L$229:$L$250)</f>
        <v>0</v>
      </c>
      <c r="I55" s="30"/>
      <c r="J55" s="16">
        <f>LOOKUP(I55,标准!$I$156:$I$177,标准!$B$156:$B$177)</f>
        <v>30</v>
      </c>
      <c r="K55" s="30"/>
      <c r="L55" s="16">
        <f>CHOOSE(MATCH(K55,{30,11.9,11.7,11.5,11.3,11.1,10.9,10.7,10.5,10.3,10.1,9.9,9.7,9.5,9.3,9.1,8.9,8.6,8.3,8.2,8.1,4},-1),0,10,20,30,40,50,60,62,64,66,68,70,72,74,76,78,80,85,90,95,100,100)</f>
        <v>100</v>
      </c>
      <c r="M55" s="17"/>
      <c r="N55" s="61" t="e">
        <f>LOOKUP(M55,标准!$I$54:$I$75,标准!$B$54:$B$75)</f>
        <v>#N/A</v>
      </c>
      <c r="O55" s="37"/>
      <c r="P55" s="16">
        <f>LOOKUP(O55,标准!$J$290:$J$321,标准!$I$290:$I$321)</f>
        <v>0</v>
      </c>
      <c r="Q55" s="43"/>
      <c r="R55" s="16">
        <f>CHOOSE(MATCH(Q55,{20,5.45,5.35,5.25,5.15,5.05,4.55,4.5,4.45,4.4,4.35,4.3,4.25,4.2,4.15,4.1,4.05,3.57,3.49,3.42,3.35,3.3,3.25,3.2,3.15,3.1,3.05,3,3.55,2.5,2.45,1},-1),0,10,20,30,40,50,60,62,64,66,68,70,72,74,76,78,80,85,90,95,100,101,102,103,104,105,106,107,108,109,110,110)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55" s="15" t="e">
        <f t="shared" si="0"/>
        <v>#DIV/0!</v>
      </c>
      <c r="T55" s="16" t="e">
        <f>LOOKUP(S55,标准!$H$328:$H$332,标准!$G$328:$G$332)</f>
        <v>#DIV/0!</v>
      </c>
    </row>
    <row r="56" spans="1:20" ht="14.25">
      <c r="A56" s="46"/>
      <c r="B56" s="63" t="s">
        <v>94</v>
      </c>
      <c r="C56" s="32"/>
      <c r="D56" s="33"/>
      <c r="E56" s="34" t="e">
        <f t="shared" si="1"/>
        <v>#DIV/0!</v>
      </c>
      <c r="F56" s="18" t="e">
        <f>LOOKUP(E56,标准!$I$16:$I$23,标准!$B$16:$B$23)</f>
        <v>#DIV/0!</v>
      </c>
      <c r="G56" s="17"/>
      <c r="H56" s="16">
        <f>LOOKUP(G56,标准!$M$229:$M$250,标准!$L$229:$L$250)</f>
        <v>0</v>
      </c>
      <c r="I56" s="30"/>
      <c r="J56" s="16">
        <f>LOOKUP(I56,标准!$I$156:$I$177,标准!$B$156:$B$177)</f>
        <v>30</v>
      </c>
      <c r="K56" s="30"/>
      <c r="L56" s="16">
        <f>CHOOSE(MATCH(K56,{30,11.9,11.7,11.5,11.3,11.1,10.9,10.7,10.5,10.3,10.1,9.9,9.7,9.5,9.3,9.1,8.9,8.6,8.3,8.2,8.1,4},-1),0,10,20,30,40,50,60,62,64,66,68,70,72,74,76,78,80,85,90,95,100,100)</f>
        <v>100</v>
      </c>
      <c r="M56" s="17"/>
      <c r="N56" s="61" t="e">
        <f>LOOKUP(M56,标准!$I$54:$I$75,标准!$B$54:$B$75)</f>
        <v>#N/A</v>
      </c>
      <c r="O56" s="37"/>
      <c r="P56" s="16">
        <f>LOOKUP(O56,标准!$J$290:$J$321,标准!$I$290:$I$321)</f>
        <v>0</v>
      </c>
      <c r="Q56" s="43"/>
      <c r="R56" s="16">
        <f>CHOOSE(MATCH(Q56,{20,5.45,5.35,5.25,5.15,5.05,4.55,4.5,4.45,4.4,4.35,4.3,4.25,4.2,4.15,4.1,4.05,3.57,3.49,3.42,3.35,3.3,3.25,3.2,3.15,3.1,3.05,3,3.55,2.5,2.45,1},-1),0,10,20,30,40,50,60,62,64,66,68,70,72,74,76,78,80,85,90,95,100,101,102,103,104,105,106,107,108,109,110,110)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56" s="15" t="e">
        <f t="shared" si="0"/>
        <v>#DIV/0!</v>
      </c>
      <c r="T56" s="16" t="e">
        <f>LOOKUP(S56,标准!$H$328:$H$332,标准!$G$328:$G$332)</f>
        <v>#DIV/0!</v>
      </c>
    </row>
    <row r="57" spans="1:20" ht="14.25">
      <c r="A57" s="46"/>
      <c r="B57" s="63" t="s">
        <v>94</v>
      </c>
      <c r="C57" s="32"/>
      <c r="D57" s="33"/>
      <c r="E57" s="34" t="e">
        <f t="shared" si="1"/>
        <v>#DIV/0!</v>
      </c>
      <c r="F57" s="18" t="e">
        <f>LOOKUP(E57,标准!$I$16:$I$23,标准!$B$16:$B$23)</f>
        <v>#DIV/0!</v>
      </c>
      <c r="G57" s="17"/>
      <c r="H57" s="16">
        <f>LOOKUP(G57,标准!$M$229:$M$250,标准!$L$229:$L$250)</f>
        <v>0</v>
      </c>
      <c r="I57" s="30"/>
      <c r="J57" s="16">
        <f>LOOKUP(I57,标准!$I$156:$I$177,标准!$B$156:$B$177)</f>
        <v>30</v>
      </c>
      <c r="K57" s="30"/>
      <c r="L57" s="16">
        <f>CHOOSE(MATCH(K57,{30,11.9,11.7,11.5,11.3,11.1,10.9,10.7,10.5,10.3,10.1,9.9,9.7,9.5,9.3,9.1,8.9,8.6,8.3,8.2,8.1,4},-1),0,10,20,30,40,50,60,62,64,66,68,70,72,74,76,78,80,85,90,95,100,100)</f>
        <v>100</v>
      </c>
      <c r="M57" s="17"/>
      <c r="N57" s="61" t="e">
        <f>LOOKUP(M57,标准!$I$54:$I$75,标准!$B$54:$B$75)</f>
        <v>#N/A</v>
      </c>
      <c r="O57" s="37"/>
      <c r="P57" s="16">
        <f>LOOKUP(O57,标准!$J$290:$J$321,标准!$I$290:$I$321)</f>
        <v>0</v>
      </c>
      <c r="Q57" s="43"/>
      <c r="R57" s="16">
        <f>CHOOSE(MATCH(Q57,{20,5.45,5.35,5.25,5.15,5.05,4.55,4.5,4.45,4.4,4.35,4.3,4.25,4.2,4.15,4.1,4.05,3.57,3.49,3.42,3.35,3.3,3.25,3.2,3.15,3.1,3.05,3,3.55,2.5,2.45,1},-1),0,10,20,30,40,50,60,62,64,66,68,70,72,74,76,78,80,85,90,95,100,101,102,103,104,105,106,107,108,109,110,110)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57" s="15" t="e">
        <f t="shared" si="0"/>
        <v>#DIV/0!</v>
      </c>
      <c r="T57" s="16" t="e">
        <f>LOOKUP(S57,标准!$H$328:$H$332,标准!$G$328:$G$332)</f>
        <v>#DIV/0!</v>
      </c>
    </row>
    <row r="58" spans="1:20" ht="14.25">
      <c r="A58" s="46"/>
      <c r="B58" s="63" t="s">
        <v>94</v>
      </c>
      <c r="C58" s="32"/>
      <c r="D58" s="33"/>
      <c r="E58" s="34" t="e">
        <f t="shared" si="1"/>
        <v>#DIV/0!</v>
      </c>
      <c r="F58" s="18" t="e">
        <f>LOOKUP(E58,标准!$I$16:$I$23,标准!$B$16:$B$23)</f>
        <v>#DIV/0!</v>
      </c>
      <c r="G58" s="17"/>
      <c r="H58" s="16">
        <f>LOOKUP(G58,标准!$M$229:$M$250,标准!$L$229:$L$250)</f>
        <v>0</v>
      </c>
      <c r="I58" s="30"/>
      <c r="J58" s="16">
        <f>LOOKUP(I58,标准!$I$156:$I$177,标准!$B$156:$B$177)</f>
        <v>30</v>
      </c>
      <c r="K58" s="30"/>
      <c r="L58" s="16">
        <f>CHOOSE(MATCH(K58,{30,11.9,11.7,11.5,11.3,11.1,10.9,10.7,10.5,10.3,10.1,9.9,9.7,9.5,9.3,9.1,8.9,8.6,8.3,8.2,8.1,4},-1),0,10,20,30,40,50,60,62,64,66,68,70,72,74,76,78,80,85,90,95,100,100)</f>
        <v>100</v>
      </c>
      <c r="M58" s="17"/>
      <c r="N58" s="61" t="e">
        <f>LOOKUP(M58,标准!$I$54:$I$75,标准!$B$54:$B$75)</f>
        <v>#N/A</v>
      </c>
      <c r="O58" s="37"/>
      <c r="P58" s="16">
        <f>LOOKUP(O58,标准!$J$290:$J$321,标准!$I$290:$I$321)</f>
        <v>0</v>
      </c>
      <c r="Q58" s="43"/>
      <c r="R58" s="16">
        <f>CHOOSE(MATCH(Q58,{20,5.45,5.35,5.25,5.15,5.05,4.55,4.5,4.45,4.4,4.35,4.3,4.25,4.2,4.15,4.1,4.05,3.57,3.49,3.42,3.35,3.3,3.25,3.2,3.15,3.1,3.05,3,3.55,2.5,2.45,1},-1),0,10,20,30,40,50,60,62,64,66,68,70,72,74,76,78,80,85,90,95,100,101,102,103,104,105,106,107,108,109,110,110)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58" s="15" t="e">
        <f t="shared" si="0"/>
        <v>#DIV/0!</v>
      </c>
      <c r="T58" s="16" t="e">
        <f>LOOKUP(S58,标准!$H$328:$H$332,标准!$G$328:$G$332)</f>
        <v>#DIV/0!</v>
      </c>
    </row>
    <row r="59" spans="1:20" ht="14.25">
      <c r="A59" s="46"/>
      <c r="B59" s="63" t="s">
        <v>94</v>
      </c>
      <c r="C59" s="32"/>
      <c r="D59" s="33"/>
      <c r="E59" s="34" t="e">
        <f t="shared" si="1"/>
        <v>#DIV/0!</v>
      </c>
      <c r="F59" s="18" t="e">
        <f>LOOKUP(E59,标准!$I$16:$I$23,标准!$B$16:$B$23)</f>
        <v>#DIV/0!</v>
      </c>
      <c r="G59" s="17"/>
      <c r="H59" s="16">
        <f>LOOKUP(G59,标准!$M$229:$M$250,标准!$L$229:$L$250)</f>
        <v>0</v>
      </c>
      <c r="I59" s="30"/>
      <c r="J59" s="16">
        <f>LOOKUP(I59,标准!$I$156:$I$177,标准!$B$156:$B$177)</f>
        <v>30</v>
      </c>
      <c r="K59" s="30"/>
      <c r="L59" s="16">
        <f>CHOOSE(MATCH(K59,{30,11.9,11.7,11.5,11.3,11.1,10.9,10.7,10.5,10.3,10.1,9.9,9.7,9.5,9.3,9.1,8.9,8.6,8.3,8.2,8.1,4},-1),0,10,20,30,40,50,60,62,64,66,68,70,72,74,76,78,80,85,90,95,100,100)</f>
        <v>100</v>
      </c>
      <c r="M59" s="17"/>
      <c r="N59" s="61" t="e">
        <f>LOOKUP(M59,标准!$I$54:$I$75,标准!$B$54:$B$75)</f>
        <v>#N/A</v>
      </c>
      <c r="O59" s="37"/>
      <c r="P59" s="16">
        <f>LOOKUP(O59,标准!$J$290:$J$321,标准!$I$290:$I$321)</f>
        <v>0</v>
      </c>
      <c r="Q59" s="43"/>
      <c r="R59" s="16">
        <f>CHOOSE(MATCH(Q59,{20,5.45,5.35,5.25,5.15,5.05,4.55,4.5,4.45,4.4,4.35,4.3,4.25,4.2,4.15,4.1,4.05,3.57,3.49,3.42,3.35,3.3,3.25,3.2,3.15,3.1,3.05,3,3.55,2.5,2.45,1},-1),0,10,20,30,40,50,60,62,64,66,68,70,72,74,76,78,80,85,90,95,100,101,102,103,104,105,106,107,108,109,110,110)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59" s="15" t="e">
        <f t="shared" si="0"/>
        <v>#DIV/0!</v>
      </c>
      <c r="T59" s="16" t="e">
        <f>LOOKUP(S59,标准!$H$328:$H$332,标准!$G$328:$G$332)</f>
        <v>#DIV/0!</v>
      </c>
    </row>
    <row r="60" spans="1:20" ht="14.25">
      <c r="A60" s="46"/>
      <c r="B60" s="63" t="s">
        <v>94</v>
      </c>
      <c r="C60" s="32"/>
      <c r="D60" s="33"/>
      <c r="E60" s="34" t="e">
        <f t="shared" si="1"/>
        <v>#DIV/0!</v>
      </c>
      <c r="F60" s="18" t="e">
        <f>LOOKUP(E60,标准!$I$16:$I$23,标准!$B$16:$B$23)</f>
        <v>#DIV/0!</v>
      </c>
      <c r="G60" s="17"/>
      <c r="H60" s="16">
        <f>LOOKUP(G60,标准!$M$229:$M$250,标准!$L$229:$L$250)</f>
        <v>0</v>
      </c>
      <c r="I60" s="30"/>
      <c r="J60" s="16">
        <f>LOOKUP(I60,标准!$I$156:$I$177,标准!$B$156:$B$177)</f>
        <v>30</v>
      </c>
      <c r="K60" s="30"/>
      <c r="L60" s="16">
        <f>CHOOSE(MATCH(K60,{30,11.9,11.7,11.5,11.3,11.1,10.9,10.7,10.5,10.3,10.1,9.9,9.7,9.5,9.3,9.1,8.9,8.6,8.3,8.2,8.1,4},-1),0,10,20,30,40,50,60,62,64,66,68,70,72,74,76,78,80,85,90,95,100,100)</f>
        <v>100</v>
      </c>
      <c r="M60" s="17"/>
      <c r="N60" s="61" t="e">
        <f>LOOKUP(M60,标准!$I$54:$I$75,标准!$B$54:$B$75)</f>
        <v>#N/A</v>
      </c>
      <c r="O60" s="37"/>
      <c r="P60" s="16">
        <f>LOOKUP(O60,标准!$J$290:$J$321,标准!$I$290:$I$321)</f>
        <v>0</v>
      </c>
      <c r="Q60" s="43"/>
      <c r="R60" s="16">
        <f>CHOOSE(MATCH(Q60,{20,5.45,5.35,5.25,5.15,5.05,4.55,4.5,4.45,4.4,4.35,4.3,4.25,4.2,4.15,4.1,4.05,3.57,3.49,3.42,3.35,3.3,3.25,3.2,3.15,3.1,3.05,3,3.55,2.5,2.45,1},-1),0,10,20,30,40,50,60,62,64,66,68,70,72,74,76,78,80,85,90,95,100,101,102,103,104,105,106,107,108,109,110,110)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60" s="15" t="e">
        <f t="shared" si="0"/>
        <v>#DIV/0!</v>
      </c>
      <c r="T60" s="16" t="e">
        <f>LOOKUP(S60,标准!$H$328:$H$332,标准!$G$328:$G$332)</f>
        <v>#DIV/0!</v>
      </c>
    </row>
    <row r="61" spans="1:20" ht="14.25">
      <c r="A61" s="46"/>
      <c r="B61" s="63" t="s">
        <v>94</v>
      </c>
      <c r="C61" s="32"/>
      <c r="D61" s="33"/>
      <c r="E61" s="34" t="e">
        <f t="shared" si="1"/>
        <v>#DIV/0!</v>
      </c>
      <c r="F61" s="18" t="e">
        <f>LOOKUP(E61,标准!$I$16:$I$23,标准!$B$16:$B$23)</f>
        <v>#DIV/0!</v>
      </c>
      <c r="G61" s="17"/>
      <c r="H61" s="16">
        <f>LOOKUP(G61,标准!$M$229:$M$250,标准!$L$229:$L$250)</f>
        <v>0</v>
      </c>
      <c r="I61" s="30"/>
      <c r="J61" s="16">
        <f>LOOKUP(I61,标准!$I$156:$I$177,标准!$B$156:$B$177)</f>
        <v>30</v>
      </c>
      <c r="K61" s="30"/>
      <c r="L61" s="16">
        <f>CHOOSE(MATCH(K61,{30,11.9,11.7,11.5,11.3,11.1,10.9,10.7,10.5,10.3,10.1,9.9,9.7,9.5,9.3,9.1,8.9,8.6,8.3,8.2,8.1,4},-1),0,10,20,30,40,50,60,62,64,66,68,70,72,74,76,78,80,85,90,95,100,100)</f>
        <v>100</v>
      </c>
      <c r="M61" s="17"/>
      <c r="N61" s="61" t="e">
        <f>LOOKUP(M61,标准!$I$54:$I$75,标准!$B$54:$B$75)</f>
        <v>#N/A</v>
      </c>
      <c r="O61" s="37"/>
      <c r="P61" s="16">
        <f>LOOKUP(O61,标准!$J$290:$J$321,标准!$I$290:$I$321)</f>
        <v>0</v>
      </c>
      <c r="Q61" s="43"/>
      <c r="R61" s="16">
        <f>CHOOSE(MATCH(Q61,{20,5.45,5.35,5.25,5.15,5.05,4.55,4.5,4.45,4.4,4.35,4.3,4.25,4.2,4.15,4.1,4.05,3.57,3.49,3.42,3.35,3.3,3.25,3.2,3.15,3.1,3.05,3,3.55,2.5,2.45,1},-1),0,10,20,30,40,50,60,62,64,66,68,70,72,74,76,78,80,85,90,95,100,101,102,103,104,105,106,107,108,109,110,110)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61" s="15" t="e">
        <f t="shared" si="0"/>
        <v>#DIV/0!</v>
      </c>
      <c r="T61" s="16" t="e">
        <f>LOOKUP(S61,标准!$H$328:$H$332,标准!$G$328:$G$332)</f>
        <v>#DIV/0!</v>
      </c>
    </row>
    <row r="62" spans="1:20" ht="14.25">
      <c r="A62" s="46"/>
      <c r="B62" s="63" t="s">
        <v>94</v>
      </c>
      <c r="C62" s="32"/>
      <c r="D62" s="33"/>
      <c r="E62" s="34" t="e">
        <f t="shared" si="1"/>
        <v>#DIV/0!</v>
      </c>
      <c r="F62" s="18" t="e">
        <f>LOOKUP(E62,标准!$I$16:$I$23,标准!$B$16:$B$23)</f>
        <v>#DIV/0!</v>
      </c>
      <c r="G62" s="17"/>
      <c r="H62" s="16">
        <f>LOOKUP(G62,标准!$M$229:$M$250,标准!$L$229:$L$250)</f>
        <v>0</v>
      </c>
      <c r="I62" s="30"/>
      <c r="J62" s="16">
        <f>LOOKUP(I62,标准!$I$156:$I$177,标准!$B$156:$B$177)</f>
        <v>30</v>
      </c>
      <c r="K62" s="30"/>
      <c r="L62" s="16">
        <f>CHOOSE(MATCH(K62,{30,11.9,11.7,11.5,11.3,11.1,10.9,10.7,10.5,10.3,10.1,9.9,9.7,9.5,9.3,9.1,8.9,8.6,8.3,8.2,8.1,4},-1),0,10,20,30,40,50,60,62,64,66,68,70,72,74,76,78,80,85,90,95,100,100)</f>
        <v>100</v>
      </c>
      <c r="M62" s="17"/>
      <c r="N62" s="61" t="e">
        <f>LOOKUP(M62,标准!$I$54:$I$75,标准!$B$54:$B$75)</f>
        <v>#N/A</v>
      </c>
      <c r="O62" s="37"/>
      <c r="P62" s="16">
        <f>LOOKUP(O62,标准!$J$290:$J$321,标准!$I$290:$I$321)</f>
        <v>0</v>
      </c>
      <c r="Q62" s="43"/>
      <c r="R62" s="16">
        <f>CHOOSE(MATCH(Q62,{20,5.45,5.35,5.25,5.15,5.05,4.55,4.5,4.45,4.4,4.35,4.3,4.25,4.2,4.15,4.1,4.05,3.57,3.49,3.42,3.35,3.3,3.25,3.2,3.15,3.1,3.05,3,3.55,2.5,2.45,1},-1),0,10,20,30,40,50,60,62,64,66,68,70,72,74,76,78,80,85,90,95,100,101,102,103,104,105,106,107,108,109,110,110)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62" s="15" t="e">
        <f t="shared" si="0"/>
        <v>#DIV/0!</v>
      </c>
      <c r="T62" s="16" t="e">
        <f>LOOKUP(S62,标准!$H$328:$H$332,标准!$G$328:$G$332)</f>
        <v>#DIV/0!</v>
      </c>
    </row>
    <row r="63" spans="1:20" ht="14.25">
      <c r="A63" s="46"/>
      <c r="B63" s="63" t="s">
        <v>94</v>
      </c>
      <c r="C63" s="32"/>
      <c r="D63" s="33"/>
      <c r="E63" s="34" t="e">
        <f t="shared" si="1"/>
        <v>#DIV/0!</v>
      </c>
      <c r="F63" s="18" t="e">
        <f>LOOKUP(E63,标准!$I$16:$I$23,标准!$B$16:$B$23)</f>
        <v>#DIV/0!</v>
      </c>
      <c r="G63" s="17"/>
      <c r="H63" s="16">
        <f>LOOKUP(G63,标准!$M$229:$M$250,标准!$L$229:$L$250)</f>
        <v>0</v>
      </c>
      <c r="I63" s="30"/>
      <c r="J63" s="16">
        <f>LOOKUP(I63,标准!$I$156:$I$177,标准!$B$156:$B$177)</f>
        <v>30</v>
      </c>
      <c r="K63" s="30"/>
      <c r="L63" s="16">
        <f>CHOOSE(MATCH(K63,{30,11.9,11.7,11.5,11.3,11.1,10.9,10.7,10.5,10.3,10.1,9.9,9.7,9.5,9.3,9.1,8.9,8.6,8.3,8.2,8.1,4},-1),0,10,20,30,40,50,60,62,64,66,68,70,72,74,76,78,80,85,90,95,100,100)</f>
        <v>100</v>
      </c>
      <c r="M63" s="17"/>
      <c r="N63" s="61" t="e">
        <f>LOOKUP(M63,标准!$I$54:$I$75,标准!$B$54:$B$75)</f>
        <v>#N/A</v>
      </c>
      <c r="O63" s="37"/>
      <c r="P63" s="16">
        <f>LOOKUP(O63,标准!$J$290:$J$321,标准!$I$290:$I$321)</f>
        <v>0</v>
      </c>
      <c r="Q63" s="43"/>
      <c r="R63" s="16">
        <f>CHOOSE(MATCH(Q63,{20,5.45,5.35,5.25,5.15,5.05,4.55,4.5,4.45,4.4,4.35,4.3,4.25,4.2,4.15,4.1,4.05,3.57,3.49,3.42,3.35,3.3,3.25,3.2,3.15,3.1,3.05,3,3.55,2.5,2.45,1},-1),0,10,20,30,40,50,60,62,64,66,68,70,72,74,76,78,80,85,90,95,100,101,102,103,104,105,106,107,108,109,110,110)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63" s="15" t="e">
        <f t="shared" si="0"/>
        <v>#DIV/0!</v>
      </c>
      <c r="T63" s="16" t="e">
        <f>LOOKUP(S63,标准!$H$328:$H$332,标准!$G$328:$G$332)</f>
        <v>#DIV/0!</v>
      </c>
    </row>
    <row r="64" spans="1:20" ht="14.25">
      <c r="A64" s="46"/>
      <c r="B64" s="63" t="s">
        <v>94</v>
      </c>
      <c r="C64" s="32"/>
      <c r="D64" s="33"/>
      <c r="E64" s="34" t="e">
        <f t="shared" si="1"/>
        <v>#DIV/0!</v>
      </c>
      <c r="F64" s="18" t="e">
        <f>LOOKUP(E64,标准!$I$16:$I$23,标准!$B$16:$B$23)</f>
        <v>#DIV/0!</v>
      </c>
      <c r="G64" s="17"/>
      <c r="H64" s="16">
        <f>LOOKUP(G64,标准!$M$229:$M$250,标准!$L$229:$L$250)</f>
        <v>0</v>
      </c>
      <c r="I64" s="30"/>
      <c r="J64" s="16">
        <f>LOOKUP(I64,标准!$I$156:$I$177,标准!$B$156:$B$177)</f>
        <v>30</v>
      </c>
      <c r="K64" s="30"/>
      <c r="L64" s="16">
        <f>CHOOSE(MATCH(K64,{30,11.9,11.7,11.5,11.3,11.1,10.9,10.7,10.5,10.3,10.1,9.9,9.7,9.5,9.3,9.1,8.9,8.6,8.3,8.2,8.1,4},-1),0,10,20,30,40,50,60,62,64,66,68,70,72,74,76,78,80,85,90,95,100,100)</f>
        <v>100</v>
      </c>
      <c r="M64" s="17"/>
      <c r="N64" s="61" t="e">
        <f>LOOKUP(M64,标准!$I$54:$I$75,标准!$B$54:$B$75)</f>
        <v>#N/A</v>
      </c>
      <c r="O64" s="37"/>
      <c r="P64" s="16">
        <f>LOOKUP(O64,标准!$J$290:$J$321,标准!$I$290:$I$321)</f>
        <v>0</v>
      </c>
      <c r="Q64" s="43"/>
      <c r="R64" s="16">
        <f>CHOOSE(MATCH(Q64,{20,5.45,5.35,5.25,5.15,5.05,4.55,4.5,4.45,4.4,4.35,4.3,4.25,4.2,4.15,4.1,4.05,3.57,3.49,3.42,3.35,3.3,3.25,3.2,3.15,3.1,3.05,3,3.55,2.5,2.45,1},-1),0,10,20,30,40,50,60,62,64,66,68,70,72,74,76,78,80,85,90,95,100,101,102,103,104,105,106,107,108,109,110,110)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64" s="15" t="e">
        <f t="shared" si="0"/>
        <v>#DIV/0!</v>
      </c>
      <c r="T64" s="16" t="e">
        <f>LOOKUP(S64,标准!$H$328:$H$332,标准!$G$328:$G$332)</f>
        <v>#DIV/0!</v>
      </c>
    </row>
    <row r="65" spans="1:20" ht="14.25">
      <c r="A65" s="46"/>
      <c r="B65" s="63" t="s">
        <v>94</v>
      </c>
      <c r="C65" s="32"/>
      <c r="D65" s="33"/>
      <c r="E65" s="34" t="e">
        <f t="shared" si="1"/>
        <v>#DIV/0!</v>
      </c>
      <c r="F65" s="18" t="e">
        <f>LOOKUP(E65,标准!$I$16:$I$23,标准!$B$16:$B$23)</f>
        <v>#DIV/0!</v>
      </c>
      <c r="G65" s="17"/>
      <c r="H65" s="16">
        <f>LOOKUP(G65,标准!$M$229:$M$250,标准!$L$229:$L$250)</f>
        <v>0</v>
      </c>
      <c r="I65" s="30"/>
      <c r="J65" s="16">
        <f>LOOKUP(I65,标准!$I$156:$I$177,标准!$B$156:$B$177)</f>
        <v>30</v>
      </c>
      <c r="K65" s="30"/>
      <c r="L65" s="16">
        <f>CHOOSE(MATCH(K65,{30,11.9,11.7,11.5,11.3,11.1,10.9,10.7,10.5,10.3,10.1,9.9,9.7,9.5,9.3,9.1,8.9,8.6,8.3,8.2,8.1,4},-1),0,10,20,30,40,50,60,62,64,66,68,70,72,74,76,78,80,85,90,95,100,100)</f>
        <v>100</v>
      </c>
      <c r="M65" s="17"/>
      <c r="N65" s="61" t="e">
        <f>LOOKUP(M65,标准!$I$54:$I$75,标准!$B$54:$B$75)</f>
        <v>#N/A</v>
      </c>
      <c r="O65" s="37"/>
      <c r="P65" s="16">
        <f>LOOKUP(O65,标准!$J$290:$J$321,标准!$I$290:$I$321)</f>
        <v>0</v>
      </c>
      <c r="Q65" s="43"/>
      <c r="R65" s="16">
        <f>CHOOSE(MATCH(Q65,{20,5.45,5.35,5.25,5.15,5.05,4.55,4.5,4.45,4.4,4.35,4.3,4.25,4.2,4.15,4.1,4.05,3.57,3.49,3.42,3.35,3.3,3.25,3.2,3.15,3.1,3.05,3,3.55,2.5,2.45,1},-1),0,10,20,30,40,50,60,62,64,66,68,70,72,74,76,78,80,85,90,95,100,101,102,103,104,105,106,107,108,109,110,110)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65" s="15" t="e">
        <f t="shared" si="0"/>
        <v>#DIV/0!</v>
      </c>
      <c r="T65" s="16" t="e">
        <f>LOOKUP(S65,标准!$H$328:$H$332,标准!$G$328:$G$332)</f>
        <v>#DIV/0!</v>
      </c>
    </row>
    <row r="66" spans="1:20" ht="14.25">
      <c r="A66" s="46"/>
      <c r="B66" s="63" t="s">
        <v>94</v>
      </c>
      <c r="C66" s="32"/>
      <c r="D66" s="33"/>
      <c r="E66" s="34" t="e">
        <f t="shared" si="1"/>
        <v>#DIV/0!</v>
      </c>
      <c r="F66" s="18" t="e">
        <f>LOOKUP(E66,标准!$I$16:$I$23,标准!$B$16:$B$23)</f>
        <v>#DIV/0!</v>
      </c>
      <c r="G66" s="17"/>
      <c r="H66" s="16">
        <f>LOOKUP(G66,标准!$M$229:$M$250,标准!$L$229:$L$250)</f>
        <v>0</v>
      </c>
      <c r="I66" s="30"/>
      <c r="J66" s="16">
        <f>LOOKUP(I66,标准!$I$156:$I$177,标准!$B$156:$B$177)</f>
        <v>30</v>
      </c>
      <c r="K66" s="30"/>
      <c r="L66" s="16">
        <f>CHOOSE(MATCH(K66,{30,11.9,11.7,11.5,11.3,11.1,10.9,10.7,10.5,10.3,10.1,9.9,9.7,9.5,9.3,9.1,8.9,8.6,8.3,8.2,8.1,4},-1),0,10,20,30,40,50,60,62,64,66,68,70,72,74,76,78,80,85,90,95,100,100)</f>
        <v>100</v>
      </c>
      <c r="M66" s="17"/>
      <c r="N66" s="61" t="e">
        <f>LOOKUP(M66,标准!$I$54:$I$75,标准!$B$54:$B$75)</f>
        <v>#N/A</v>
      </c>
      <c r="O66" s="37"/>
      <c r="P66" s="16">
        <f>LOOKUP(O66,标准!$J$290:$J$321,标准!$I$290:$I$321)</f>
        <v>0</v>
      </c>
      <c r="Q66" s="43"/>
      <c r="R66" s="16">
        <f>CHOOSE(MATCH(Q66,{20,5.45,5.35,5.25,5.15,5.05,4.55,4.5,4.45,4.4,4.35,4.3,4.25,4.2,4.15,4.1,4.05,3.57,3.49,3.42,3.35,3.3,3.25,3.2,3.15,3.1,3.05,3,3.55,2.5,2.45,1},-1),0,10,20,30,40,50,60,62,64,66,68,70,72,74,76,78,80,85,90,95,100,101,102,103,104,105,106,107,108,109,110,110)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66" s="15" t="e">
        <f t="shared" si="0"/>
        <v>#DIV/0!</v>
      </c>
      <c r="T66" s="16" t="e">
        <f>LOOKUP(S66,标准!$H$328:$H$332,标准!$G$328:$G$332)</f>
        <v>#DIV/0!</v>
      </c>
    </row>
    <row r="67" spans="1:20" ht="14.25">
      <c r="A67" s="46"/>
      <c r="B67" s="63" t="s">
        <v>94</v>
      </c>
      <c r="C67" s="32"/>
      <c r="D67" s="33"/>
      <c r="E67" s="34" t="e">
        <f t="shared" si="1"/>
        <v>#DIV/0!</v>
      </c>
      <c r="F67" s="18" t="e">
        <f>LOOKUP(E67,标准!$I$16:$I$23,标准!$B$16:$B$23)</f>
        <v>#DIV/0!</v>
      </c>
      <c r="G67" s="17"/>
      <c r="H67" s="16">
        <f>LOOKUP(G67,标准!$M$229:$M$250,标准!$L$229:$L$250)</f>
        <v>0</v>
      </c>
      <c r="I67" s="30"/>
      <c r="J67" s="16">
        <f>LOOKUP(I67,标准!$I$156:$I$177,标准!$B$156:$B$177)</f>
        <v>30</v>
      </c>
      <c r="K67" s="30"/>
      <c r="L67" s="16">
        <f>CHOOSE(MATCH(K67,{30,11.9,11.7,11.5,11.3,11.1,10.9,10.7,10.5,10.3,10.1,9.9,9.7,9.5,9.3,9.1,8.9,8.6,8.3,8.2,8.1,4},-1),0,10,20,30,40,50,60,62,64,66,68,70,72,74,76,78,80,85,90,95,100,100)</f>
        <v>100</v>
      </c>
      <c r="M67" s="17"/>
      <c r="N67" s="61" t="e">
        <f>LOOKUP(M67,标准!$I$54:$I$75,标准!$B$54:$B$75)</f>
        <v>#N/A</v>
      </c>
      <c r="O67" s="37"/>
      <c r="P67" s="16">
        <f>LOOKUP(O67,标准!$J$290:$J$321,标准!$I$290:$I$321)</f>
        <v>0</v>
      </c>
      <c r="Q67" s="43"/>
      <c r="R67" s="16">
        <f>CHOOSE(MATCH(Q67,{20,5.45,5.35,5.25,5.15,5.05,4.55,4.5,4.45,4.4,4.35,4.3,4.25,4.2,4.15,4.1,4.05,3.57,3.49,3.42,3.35,3.3,3.25,3.2,3.15,3.1,3.05,3,3.55,2.5,2.45,1},-1),0,10,20,30,40,50,60,62,64,66,68,70,72,74,76,78,80,85,90,95,100,101,102,103,104,105,106,107,108,109,110,110)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67" s="15" t="e">
        <f t="shared" si="0"/>
        <v>#DIV/0!</v>
      </c>
      <c r="T67" s="16" t="e">
        <f>LOOKUP(S67,标准!$H$328:$H$332,标准!$G$328:$G$332)</f>
        <v>#DIV/0!</v>
      </c>
    </row>
    <row r="68" spans="1:20" ht="14.25">
      <c r="A68" s="46"/>
      <c r="B68" s="63" t="s">
        <v>94</v>
      </c>
      <c r="C68" s="32"/>
      <c r="D68" s="33"/>
      <c r="E68" s="34" t="e">
        <f t="shared" si="1"/>
        <v>#DIV/0!</v>
      </c>
      <c r="F68" s="18" t="e">
        <f>LOOKUP(E68,标准!$I$16:$I$23,标准!$B$16:$B$23)</f>
        <v>#DIV/0!</v>
      </c>
      <c r="G68" s="17"/>
      <c r="H68" s="16">
        <f>LOOKUP(G68,标准!$M$229:$M$250,标准!$L$229:$L$250)</f>
        <v>0</v>
      </c>
      <c r="I68" s="30"/>
      <c r="J68" s="16">
        <f>LOOKUP(I68,标准!$I$156:$I$177,标准!$B$156:$B$177)</f>
        <v>30</v>
      </c>
      <c r="K68" s="30"/>
      <c r="L68" s="16">
        <f>CHOOSE(MATCH(K68,{30,11.9,11.7,11.5,11.3,11.1,10.9,10.7,10.5,10.3,10.1,9.9,9.7,9.5,9.3,9.1,8.9,8.6,8.3,8.2,8.1,4},-1),0,10,20,30,40,50,60,62,64,66,68,70,72,74,76,78,80,85,90,95,100,100)</f>
        <v>100</v>
      </c>
      <c r="M68" s="17"/>
      <c r="N68" s="61" t="e">
        <f>LOOKUP(M68,标准!$I$54:$I$75,标准!$B$54:$B$75)</f>
        <v>#N/A</v>
      </c>
      <c r="O68" s="37"/>
      <c r="P68" s="16">
        <f>LOOKUP(O68,标准!$J$290:$J$321,标准!$I$290:$I$321)</f>
        <v>0</v>
      </c>
      <c r="Q68" s="43"/>
      <c r="R68" s="16">
        <f>CHOOSE(MATCH(Q68,{20,5.45,5.35,5.25,5.15,5.05,4.55,4.5,4.45,4.4,4.35,4.3,4.25,4.2,4.15,4.1,4.05,3.57,3.49,3.42,3.35,3.3,3.25,3.2,3.15,3.1,3.05,3,3.55,2.5,2.45,1},-1),0,10,20,30,40,50,60,62,64,66,68,70,72,74,76,78,80,85,90,95,100,101,102,103,104,105,106,107,108,109,110,110)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68" s="15" t="e">
        <f t="shared" ref="S68:S131" si="2">F68*0.15+H68*0.1+J68*0.1+L68*0.2+N68*0.15+P68*0.1+R68*0.2</f>
        <v>#DIV/0!</v>
      </c>
      <c r="T68" s="16" t="e">
        <f>LOOKUP(S68,标准!$H$328:$H$332,标准!$G$328:$G$332)</f>
        <v>#DIV/0!</v>
      </c>
    </row>
    <row r="69" spans="1:20" ht="14.25">
      <c r="A69" s="46"/>
      <c r="B69" s="63" t="s">
        <v>94</v>
      </c>
      <c r="C69" s="32"/>
      <c r="D69" s="33"/>
      <c r="E69" s="34" t="e">
        <f t="shared" si="1"/>
        <v>#DIV/0!</v>
      </c>
      <c r="F69" s="18" t="e">
        <f>LOOKUP(E69,标准!$I$16:$I$23,标准!$B$16:$B$23)</f>
        <v>#DIV/0!</v>
      </c>
      <c r="G69" s="17"/>
      <c r="H69" s="16">
        <f>LOOKUP(G69,标准!$M$229:$M$250,标准!$L$229:$L$250)</f>
        <v>0</v>
      </c>
      <c r="I69" s="30"/>
      <c r="J69" s="16">
        <f>LOOKUP(I69,标准!$I$156:$I$177,标准!$B$156:$B$177)</f>
        <v>30</v>
      </c>
      <c r="K69" s="30"/>
      <c r="L69" s="16">
        <f>CHOOSE(MATCH(K69,{30,11.9,11.7,11.5,11.3,11.1,10.9,10.7,10.5,10.3,10.1,9.9,9.7,9.5,9.3,9.1,8.9,8.6,8.3,8.2,8.1,4},-1),0,10,20,30,40,50,60,62,64,66,68,70,72,74,76,78,80,85,90,95,100,100)</f>
        <v>100</v>
      </c>
      <c r="M69" s="17"/>
      <c r="N69" s="61" t="e">
        <f>LOOKUP(M69,标准!$I$54:$I$75,标准!$B$54:$B$75)</f>
        <v>#N/A</v>
      </c>
      <c r="O69" s="37"/>
      <c r="P69" s="16">
        <f>LOOKUP(O69,标准!$J$290:$J$321,标准!$I$290:$I$321)</f>
        <v>0</v>
      </c>
      <c r="Q69" s="43"/>
      <c r="R69" s="16">
        <f>CHOOSE(MATCH(Q69,{20,5.45,5.35,5.25,5.15,5.05,4.55,4.5,4.45,4.4,4.35,4.3,4.25,4.2,4.15,4.1,4.05,3.57,3.49,3.42,3.35,3.3,3.25,3.2,3.15,3.1,3.05,3,3.55,2.5,2.45,1},-1),0,10,20,30,40,50,60,62,64,66,68,70,72,74,76,78,80,85,90,95,100,101,102,103,104,105,106,107,108,109,110,110)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69" s="15" t="e">
        <f t="shared" si="2"/>
        <v>#DIV/0!</v>
      </c>
      <c r="T69" s="16" t="e">
        <f>LOOKUP(S69,标准!$H$328:$H$332,标准!$G$328:$G$332)</f>
        <v>#DIV/0!</v>
      </c>
    </row>
    <row r="70" spans="1:20" ht="14.25">
      <c r="A70" s="46"/>
      <c r="B70" s="63" t="s">
        <v>94</v>
      </c>
      <c r="C70" s="32"/>
      <c r="D70" s="33"/>
      <c r="E70" s="34" t="e">
        <f t="shared" si="1"/>
        <v>#DIV/0!</v>
      </c>
      <c r="F70" s="18" t="e">
        <f>LOOKUP(E70,标准!$I$16:$I$23,标准!$B$16:$B$23)</f>
        <v>#DIV/0!</v>
      </c>
      <c r="G70" s="17"/>
      <c r="H70" s="16">
        <f>LOOKUP(G70,标准!$M$229:$M$250,标准!$L$229:$L$250)</f>
        <v>0</v>
      </c>
      <c r="I70" s="30"/>
      <c r="J70" s="16">
        <f>LOOKUP(I70,标准!$I$156:$I$177,标准!$B$156:$B$177)</f>
        <v>30</v>
      </c>
      <c r="K70" s="30"/>
      <c r="L70" s="16">
        <f>CHOOSE(MATCH(K70,{30,11.9,11.7,11.5,11.3,11.1,10.9,10.7,10.5,10.3,10.1,9.9,9.7,9.5,9.3,9.1,8.9,8.6,8.3,8.2,8.1,4},-1),0,10,20,30,40,50,60,62,64,66,68,70,72,74,76,78,80,85,90,95,100,100)</f>
        <v>100</v>
      </c>
      <c r="M70" s="17"/>
      <c r="N70" s="61" t="e">
        <f>LOOKUP(M70,标准!$I$54:$I$75,标准!$B$54:$B$75)</f>
        <v>#N/A</v>
      </c>
      <c r="O70" s="37"/>
      <c r="P70" s="16">
        <f>LOOKUP(O70,标准!$J$290:$J$321,标准!$I$290:$I$321)</f>
        <v>0</v>
      </c>
      <c r="Q70" s="43"/>
      <c r="R70" s="16">
        <f>CHOOSE(MATCH(Q70,{20,5.45,5.35,5.25,5.15,5.05,4.55,4.5,4.45,4.4,4.35,4.3,4.25,4.2,4.15,4.1,4.05,3.57,3.49,3.42,3.35,3.3,3.25,3.2,3.15,3.1,3.05,3,3.55,2.5,2.45,1},-1),0,10,20,30,40,50,60,62,64,66,68,70,72,74,76,78,80,85,90,95,100,101,102,103,104,105,106,107,108,109,110,110)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70" s="15" t="e">
        <f t="shared" si="2"/>
        <v>#DIV/0!</v>
      </c>
      <c r="T70" s="16" t="e">
        <f>LOOKUP(S70,标准!$H$328:$H$332,标准!$G$328:$G$332)</f>
        <v>#DIV/0!</v>
      </c>
    </row>
    <row r="71" spans="1:20" ht="14.25">
      <c r="A71" s="46"/>
      <c r="B71" s="63" t="s">
        <v>94</v>
      </c>
      <c r="C71" s="32"/>
      <c r="D71" s="33"/>
      <c r="E71" s="34" t="e">
        <f t="shared" si="1"/>
        <v>#DIV/0!</v>
      </c>
      <c r="F71" s="18" t="e">
        <f>LOOKUP(E71,标准!$I$16:$I$23,标准!$B$16:$B$23)</f>
        <v>#DIV/0!</v>
      </c>
      <c r="G71" s="17"/>
      <c r="H71" s="16">
        <f>LOOKUP(G71,标准!$M$229:$M$250,标准!$L$229:$L$250)</f>
        <v>0</v>
      </c>
      <c r="I71" s="30"/>
      <c r="J71" s="16">
        <f>LOOKUP(I71,标准!$I$156:$I$177,标准!$B$156:$B$177)</f>
        <v>30</v>
      </c>
      <c r="K71" s="30"/>
      <c r="L71" s="16">
        <f>CHOOSE(MATCH(K71,{30,11.9,11.7,11.5,11.3,11.1,10.9,10.7,10.5,10.3,10.1,9.9,9.7,9.5,9.3,9.1,8.9,8.6,8.3,8.2,8.1,4},-1),0,10,20,30,40,50,60,62,64,66,68,70,72,74,76,78,80,85,90,95,100,100)</f>
        <v>100</v>
      </c>
      <c r="M71" s="17"/>
      <c r="N71" s="61" t="e">
        <f>LOOKUP(M71,标准!$I$54:$I$75,标准!$B$54:$B$75)</f>
        <v>#N/A</v>
      </c>
      <c r="O71" s="37"/>
      <c r="P71" s="16">
        <f>LOOKUP(O71,标准!$J$290:$J$321,标准!$I$290:$I$321)</f>
        <v>0</v>
      </c>
      <c r="Q71" s="43"/>
      <c r="R71" s="16">
        <f>CHOOSE(MATCH(Q71,{20,5.45,5.35,5.25,5.15,5.05,4.55,4.5,4.45,4.4,4.35,4.3,4.25,4.2,4.15,4.1,4.05,3.57,3.49,3.42,3.35,3.3,3.25,3.2,3.15,3.1,3.05,3,3.55,2.5,2.45,1},-1),0,10,20,30,40,50,60,62,64,66,68,70,72,74,76,78,80,85,90,95,100,101,102,103,104,105,106,107,108,109,110,110)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71" s="15" t="e">
        <f t="shared" si="2"/>
        <v>#DIV/0!</v>
      </c>
      <c r="T71" s="16" t="e">
        <f>LOOKUP(S71,标准!$H$328:$H$332,标准!$G$328:$G$332)</f>
        <v>#DIV/0!</v>
      </c>
    </row>
    <row r="72" spans="1:20" ht="14.25">
      <c r="A72" s="46"/>
      <c r="B72" s="63" t="s">
        <v>94</v>
      </c>
      <c r="C72" s="32"/>
      <c r="D72" s="33"/>
      <c r="E72" s="34" t="e">
        <f t="shared" ref="E72:E135" si="3">D72/(C72*C72)</f>
        <v>#DIV/0!</v>
      </c>
      <c r="F72" s="18" t="e">
        <f>LOOKUP(E72,标准!$I$16:$I$23,标准!$B$16:$B$23)</f>
        <v>#DIV/0!</v>
      </c>
      <c r="G72" s="17"/>
      <c r="H72" s="16">
        <f>LOOKUP(G72,标准!$M$229:$M$250,标准!$L$229:$L$250)</f>
        <v>0</v>
      </c>
      <c r="I72" s="30"/>
      <c r="J72" s="16">
        <f>LOOKUP(I72,标准!$I$156:$I$177,标准!$B$156:$B$177)</f>
        <v>30</v>
      </c>
      <c r="K72" s="30"/>
      <c r="L72" s="16">
        <f>CHOOSE(MATCH(K72,{30,11.9,11.7,11.5,11.3,11.1,10.9,10.7,10.5,10.3,10.1,9.9,9.7,9.5,9.3,9.1,8.9,8.6,8.3,8.2,8.1,4},-1),0,10,20,30,40,50,60,62,64,66,68,70,72,74,76,78,80,85,90,95,100,100)</f>
        <v>100</v>
      </c>
      <c r="M72" s="17"/>
      <c r="N72" s="61" t="e">
        <f>LOOKUP(M72,标准!$I$54:$I$75,标准!$B$54:$B$75)</f>
        <v>#N/A</v>
      </c>
      <c r="O72" s="37"/>
      <c r="P72" s="16">
        <f>LOOKUP(O72,标准!$J$290:$J$321,标准!$I$290:$I$321)</f>
        <v>0</v>
      </c>
      <c r="Q72" s="43"/>
      <c r="R72" s="16">
        <f>CHOOSE(MATCH(Q72,{20,5.45,5.35,5.25,5.15,5.05,4.55,4.5,4.45,4.4,4.35,4.3,4.25,4.2,4.15,4.1,4.05,3.57,3.49,3.42,3.35,3.3,3.25,3.2,3.15,3.1,3.05,3,3.55,2.5,2.45,1},-1),0,10,20,30,40,50,60,62,64,66,68,70,72,74,76,78,80,85,90,95,100,101,102,103,104,105,106,107,108,109,110,110)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72" s="15" t="e">
        <f t="shared" si="2"/>
        <v>#DIV/0!</v>
      </c>
      <c r="T72" s="16" t="e">
        <f>LOOKUP(S72,标准!$H$328:$H$332,标准!$G$328:$G$332)</f>
        <v>#DIV/0!</v>
      </c>
    </row>
    <row r="73" spans="1:20" ht="14.25">
      <c r="A73" s="46"/>
      <c r="B73" s="63" t="s">
        <v>94</v>
      </c>
      <c r="C73" s="32"/>
      <c r="D73" s="33"/>
      <c r="E73" s="34" t="e">
        <f t="shared" si="3"/>
        <v>#DIV/0!</v>
      </c>
      <c r="F73" s="18" t="e">
        <f>LOOKUP(E73,标准!$I$16:$I$23,标准!$B$16:$B$23)</f>
        <v>#DIV/0!</v>
      </c>
      <c r="G73" s="17"/>
      <c r="H73" s="16">
        <f>LOOKUP(G73,标准!$M$229:$M$250,标准!$L$229:$L$250)</f>
        <v>0</v>
      </c>
      <c r="I73" s="30"/>
      <c r="J73" s="16">
        <f>LOOKUP(I73,标准!$I$156:$I$177,标准!$B$156:$B$177)</f>
        <v>30</v>
      </c>
      <c r="K73" s="30"/>
      <c r="L73" s="16">
        <f>CHOOSE(MATCH(K73,{30,11.9,11.7,11.5,11.3,11.1,10.9,10.7,10.5,10.3,10.1,9.9,9.7,9.5,9.3,9.1,8.9,8.6,8.3,8.2,8.1,4},-1),0,10,20,30,40,50,60,62,64,66,68,70,72,74,76,78,80,85,90,95,100,100)</f>
        <v>100</v>
      </c>
      <c r="M73" s="17"/>
      <c r="N73" s="61" t="e">
        <f>LOOKUP(M73,标准!$I$54:$I$75,标准!$B$54:$B$75)</f>
        <v>#N/A</v>
      </c>
      <c r="O73" s="37"/>
      <c r="P73" s="16">
        <f>LOOKUP(O73,标准!$J$290:$J$321,标准!$I$290:$I$321)</f>
        <v>0</v>
      </c>
      <c r="Q73" s="43"/>
      <c r="R73" s="16">
        <f>CHOOSE(MATCH(Q73,{20,5.45,5.35,5.25,5.15,5.05,4.55,4.5,4.45,4.4,4.35,4.3,4.25,4.2,4.15,4.1,4.05,3.57,3.49,3.42,3.35,3.3,3.25,3.2,3.15,3.1,3.05,3,3.55,2.5,2.45,1},-1),0,10,20,30,40,50,60,62,64,66,68,70,72,74,76,78,80,85,90,95,100,101,102,103,104,105,106,107,108,109,110,110)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73" s="15" t="e">
        <f t="shared" si="2"/>
        <v>#DIV/0!</v>
      </c>
      <c r="T73" s="16" t="e">
        <f>LOOKUP(S73,标准!$H$328:$H$332,标准!$G$328:$G$332)</f>
        <v>#DIV/0!</v>
      </c>
    </row>
    <row r="74" spans="1:20" ht="14.25">
      <c r="A74" s="46"/>
      <c r="B74" s="63" t="s">
        <v>94</v>
      </c>
      <c r="C74" s="32"/>
      <c r="D74" s="33"/>
      <c r="E74" s="34" t="e">
        <f t="shared" si="3"/>
        <v>#DIV/0!</v>
      </c>
      <c r="F74" s="18" t="e">
        <f>LOOKUP(E74,标准!$I$16:$I$23,标准!$B$16:$B$23)</f>
        <v>#DIV/0!</v>
      </c>
      <c r="G74" s="17"/>
      <c r="H74" s="16">
        <f>LOOKUP(G74,标准!$M$229:$M$250,标准!$L$229:$L$250)</f>
        <v>0</v>
      </c>
      <c r="I74" s="30"/>
      <c r="J74" s="16">
        <f>LOOKUP(I74,标准!$I$156:$I$177,标准!$B$156:$B$177)</f>
        <v>30</v>
      </c>
      <c r="K74" s="30"/>
      <c r="L74" s="16">
        <f>CHOOSE(MATCH(K74,{30,11.9,11.7,11.5,11.3,11.1,10.9,10.7,10.5,10.3,10.1,9.9,9.7,9.5,9.3,9.1,8.9,8.6,8.3,8.2,8.1,4},-1),0,10,20,30,40,50,60,62,64,66,68,70,72,74,76,78,80,85,90,95,100,100)</f>
        <v>100</v>
      </c>
      <c r="M74" s="17"/>
      <c r="N74" s="61" t="e">
        <f>LOOKUP(M74,标准!$I$54:$I$75,标准!$B$54:$B$75)</f>
        <v>#N/A</v>
      </c>
      <c r="O74" s="37"/>
      <c r="P74" s="16">
        <f>LOOKUP(O74,标准!$J$290:$J$321,标准!$I$290:$I$321)</f>
        <v>0</v>
      </c>
      <c r="Q74" s="43"/>
      <c r="R74" s="16">
        <f>CHOOSE(MATCH(Q74,{20,5.45,5.35,5.25,5.15,5.05,4.55,4.5,4.45,4.4,4.35,4.3,4.25,4.2,4.15,4.1,4.05,3.57,3.49,3.42,3.35,3.3,3.25,3.2,3.15,3.1,3.05,3,3.55,2.5,2.45,1},-1),0,10,20,30,40,50,60,62,64,66,68,70,72,74,76,78,80,85,90,95,100,101,102,103,104,105,106,107,108,109,110,110)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74" s="15" t="e">
        <f t="shared" si="2"/>
        <v>#DIV/0!</v>
      </c>
      <c r="T74" s="16" t="e">
        <f>LOOKUP(S74,标准!$H$328:$H$332,标准!$G$328:$G$332)</f>
        <v>#DIV/0!</v>
      </c>
    </row>
    <row r="75" spans="1:20" ht="14.25">
      <c r="A75" s="46"/>
      <c r="B75" s="63" t="s">
        <v>94</v>
      </c>
      <c r="C75" s="32"/>
      <c r="D75" s="33"/>
      <c r="E75" s="34" t="e">
        <f t="shared" si="3"/>
        <v>#DIV/0!</v>
      </c>
      <c r="F75" s="18" t="e">
        <f>LOOKUP(E75,标准!$I$16:$I$23,标准!$B$16:$B$23)</f>
        <v>#DIV/0!</v>
      </c>
      <c r="G75" s="17"/>
      <c r="H75" s="16">
        <f>LOOKUP(G75,标准!$M$229:$M$250,标准!$L$229:$L$250)</f>
        <v>0</v>
      </c>
      <c r="I75" s="30"/>
      <c r="J75" s="16">
        <f>LOOKUP(I75,标准!$I$156:$I$177,标准!$B$156:$B$177)</f>
        <v>30</v>
      </c>
      <c r="K75" s="30"/>
      <c r="L75" s="16">
        <f>CHOOSE(MATCH(K75,{30,11.9,11.7,11.5,11.3,11.1,10.9,10.7,10.5,10.3,10.1,9.9,9.7,9.5,9.3,9.1,8.9,8.6,8.3,8.2,8.1,4},-1),0,10,20,30,40,50,60,62,64,66,68,70,72,74,76,78,80,85,90,95,100,100)</f>
        <v>100</v>
      </c>
      <c r="M75" s="17"/>
      <c r="N75" s="61" t="e">
        <f>LOOKUP(M75,标准!$I$54:$I$75,标准!$B$54:$B$75)</f>
        <v>#N/A</v>
      </c>
      <c r="O75" s="37"/>
      <c r="P75" s="16">
        <f>LOOKUP(O75,标准!$J$290:$J$321,标准!$I$290:$I$321)</f>
        <v>0</v>
      </c>
      <c r="Q75" s="43"/>
      <c r="R75" s="16">
        <f>CHOOSE(MATCH(Q75,{20,5.45,5.35,5.25,5.15,5.05,4.55,4.5,4.45,4.4,4.35,4.3,4.25,4.2,4.15,4.1,4.05,3.57,3.49,3.42,3.35,3.3,3.25,3.2,3.15,3.1,3.05,3,3.55,2.5,2.45,1},-1),0,10,20,30,40,50,60,62,64,66,68,70,72,74,76,78,80,85,90,95,100,101,102,103,104,105,106,107,108,109,110,110)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75" s="15" t="e">
        <f t="shared" si="2"/>
        <v>#DIV/0!</v>
      </c>
      <c r="T75" s="16" t="e">
        <f>LOOKUP(S75,标准!$H$328:$H$332,标准!$G$328:$G$332)</f>
        <v>#DIV/0!</v>
      </c>
    </row>
    <row r="76" spans="1:20" ht="14.25">
      <c r="A76" s="46"/>
      <c r="B76" s="63" t="s">
        <v>94</v>
      </c>
      <c r="C76" s="32"/>
      <c r="D76" s="33"/>
      <c r="E76" s="34" t="e">
        <f t="shared" si="3"/>
        <v>#DIV/0!</v>
      </c>
      <c r="F76" s="18" t="e">
        <f>LOOKUP(E76,标准!$I$16:$I$23,标准!$B$16:$B$23)</f>
        <v>#DIV/0!</v>
      </c>
      <c r="G76" s="17"/>
      <c r="H76" s="16">
        <f>LOOKUP(G76,标准!$M$229:$M$250,标准!$L$229:$L$250)</f>
        <v>0</v>
      </c>
      <c r="I76" s="30"/>
      <c r="J76" s="16">
        <f>LOOKUP(I76,标准!$I$156:$I$177,标准!$B$156:$B$177)</f>
        <v>30</v>
      </c>
      <c r="K76" s="30"/>
      <c r="L76" s="16">
        <f>CHOOSE(MATCH(K76,{30,11.9,11.7,11.5,11.3,11.1,10.9,10.7,10.5,10.3,10.1,9.9,9.7,9.5,9.3,9.1,8.9,8.6,8.3,8.2,8.1,4},-1),0,10,20,30,40,50,60,62,64,66,68,70,72,74,76,78,80,85,90,95,100,100)</f>
        <v>100</v>
      </c>
      <c r="M76" s="17"/>
      <c r="N76" s="61" t="e">
        <f>LOOKUP(M76,标准!$I$54:$I$75,标准!$B$54:$B$75)</f>
        <v>#N/A</v>
      </c>
      <c r="O76" s="37"/>
      <c r="P76" s="16">
        <f>LOOKUP(O76,标准!$J$290:$J$321,标准!$I$290:$I$321)</f>
        <v>0</v>
      </c>
      <c r="Q76" s="43"/>
      <c r="R76" s="16">
        <f>CHOOSE(MATCH(Q76,{20,5.45,5.35,5.25,5.15,5.05,4.55,4.5,4.45,4.4,4.35,4.3,4.25,4.2,4.15,4.1,4.05,3.57,3.49,3.42,3.35,3.3,3.25,3.2,3.15,3.1,3.05,3,3.55,2.5,2.45,1},-1),0,10,20,30,40,50,60,62,64,66,68,70,72,74,76,78,80,85,90,95,100,101,102,103,104,105,106,107,108,109,110,110)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76" s="15" t="e">
        <f t="shared" si="2"/>
        <v>#DIV/0!</v>
      </c>
      <c r="T76" s="16" t="e">
        <f>LOOKUP(S76,标准!$H$328:$H$332,标准!$G$328:$G$332)</f>
        <v>#DIV/0!</v>
      </c>
    </row>
    <row r="77" spans="1:20" ht="14.25">
      <c r="A77" s="46"/>
      <c r="B77" s="63" t="s">
        <v>94</v>
      </c>
      <c r="C77" s="32"/>
      <c r="D77" s="33"/>
      <c r="E77" s="34" t="e">
        <f t="shared" si="3"/>
        <v>#DIV/0!</v>
      </c>
      <c r="F77" s="18" t="e">
        <f>LOOKUP(E77,标准!$I$16:$I$23,标准!$B$16:$B$23)</f>
        <v>#DIV/0!</v>
      </c>
      <c r="G77" s="17"/>
      <c r="H77" s="16">
        <f>LOOKUP(G77,标准!$M$229:$M$250,标准!$L$229:$L$250)</f>
        <v>0</v>
      </c>
      <c r="I77" s="30"/>
      <c r="J77" s="16">
        <f>LOOKUP(I77,标准!$I$156:$I$177,标准!$B$156:$B$177)</f>
        <v>30</v>
      </c>
      <c r="K77" s="30"/>
      <c r="L77" s="16">
        <f>CHOOSE(MATCH(K77,{30,11.9,11.7,11.5,11.3,11.1,10.9,10.7,10.5,10.3,10.1,9.9,9.7,9.5,9.3,9.1,8.9,8.6,8.3,8.2,8.1,4},-1),0,10,20,30,40,50,60,62,64,66,68,70,72,74,76,78,80,85,90,95,100,100)</f>
        <v>100</v>
      </c>
      <c r="M77" s="17"/>
      <c r="N77" s="61" t="e">
        <f>LOOKUP(M77,标准!$I$54:$I$75,标准!$B$54:$B$75)</f>
        <v>#N/A</v>
      </c>
      <c r="O77" s="37"/>
      <c r="P77" s="16">
        <f>LOOKUP(O77,标准!$J$290:$J$321,标准!$I$290:$I$321)</f>
        <v>0</v>
      </c>
      <c r="Q77" s="43"/>
      <c r="R77" s="16">
        <f>CHOOSE(MATCH(Q77,{20,5.45,5.35,5.25,5.15,5.05,4.55,4.5,4.45,4.4,4.35,4.3,4.25,4.2,4.15,4.1,4.05,3.57,3.49,3.42,3.35,3.3,3.25,3.2,3.15,3.1,3.05,3,3.55,2.5,2.45,1},-1),0,10,20,30,40,50,60,62,64,66,68,70,72,74,76,78,80,85,90,95,100,101,102,103,104,105,106,107,108,109,110,110)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77" s="15" t="e">
        <f t="shared" si="2"/>
        <v>#DIV/0!</v>
      </c>
      <c r="T77" s="16" t="e">
        <f>LOOKUP(S77,标准!$H$328:$H$332,标准!$G$328:$G$332)</f>
        <v>#DIV/0!</v>
      </c>
    </row>
    <row r="78" spans="1:20" ht="14.25">
      <c r="A78" s="46"/>
      <c r="B78" s="63" t="s">
        <v>94</v>
      </c>
      <c r="C78" s="32"/>
      <c r="D78" s="33"/>
      <c r="E78" s="34" t="e">
        <f t="shared" si="3"/>
        <v>#DIV/0!</v>
      </c>
      <c r="F78" s="18" t="e">
        <f>LOOKUP(E78,标准!$I$16:$I$23,标准!$B$16:$B$23)</f>
        <v>#DIV/0!</v>
      </c>
      <c r="G78" s="17"/>
      <c r="H78" s="16">
        <f>LOOKUP(G78,标准!$M$229:$M$250,标准!$L$229:$L$250)</f>
        <v>0</v>
      </c>
      <c r="I78" s="30"/>
      <c r="J78" s="16">
        <f>LOOKUP(I78,标准!$I$156:$I$177,标准!$B$156:$B$177)</f>
        <v>30</v>
      </c>
      <c r="K78" s="30"/>
      <c r="L78" s="16">
        <f>CHOOSE(MATCH(K78,{30,11.9,11.7,11.5,11.3,11.1,10.9,10.7,10.5,10.3,10.1,9.9,9.7,9.5,9.3,9.1,8.9,8.6,8.3,8.2,8.1,4},-1),0,10,20,30,40,50,60,62,64,66,68,70,72,74,76,78,80,85,90,95,100,100)</f>
        <v>100</v>
      </c>
      <c r="M78" s="17"/>
      <c r="N78" s="61" t="e">
        <f>LOOKUP(M78,标准!$I$54:$I$75,标准!$B$54:$B$75)</f>
        <v>#N/A</v>
      </c>
      <c r="O78" s="37"/>
      <c r="P78" s="16">
        <f>LOOKUP(O78,标准!$J$290:$J$321,标准!$I$290:$I$321)</f>
        <v>0</v>
      </c>
      <c r="Q78" s="43"/>
      <c r="R78" s="16">
        <f>CHOOSE(MATCH(Q78,{20,5.45,5.35,5.25,5.15,5.05,4.55,4.5,4.45,4.4,4.35,4.3,4.25,4.2,4.15,4.1,4.05,3.57,3.49,3.42,3.35,3.3,3.25,3.2,3.15,3.1,3.05,3,3.55,2.5,2.45,1},-1),0,10,20,30,40,50,60,62,64,66,68,70,72,74,76,78,80,85,90,95,100,101,102,103,104,105,106,107,108,109,110,110)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78" s="15" t="e">
        <f t="shared" si="2"/>
        <v>#DIV/0!</v>
      </c>
      <c r="T78" s="16" t="e">
        <f>LOOKUP(S78,标准!$H$328:$H$332,标准!$G$328:$G$332)</f>
        <v>#DIV/0!</v>
      </c>
    </row>
    <row r="79" spans="1:20" ht="14.25">
      <c r="A79" s="46"/>
      <c r="B79" s="63" t="s">
        <v>94</v>
      </c>
      <c r="C79" s="32"/>
      <c r="D79" s="33"/>
      <c r="E79" s="34" t="e">
        <f t="shared" si="3"/>
        <v>#DIV/0!</v>
      </c>
      <c r="F79" s="18" t="e">
        <f>LOOKUP(E79,标准!$I$16:$I$23,标准!$B$16:$B$23)</f>
        <v>#DIV/0!</v>
      </c>
      <c r="G79" s="17"/>
      <c r="H79" s="16">
        <f>LOOKUP(G79,标准!$M$229:$M$250,标准!$L$229:$L$250)</f>
        <v>0</v>
      </c>
      <c r="I79" s="30"/>
      <c r="J79" s="16">
        <f>LOOKUP(I79,标准!$I$156:$I$177,标准!$B$156:$B$177)</f>
        <v>30</v>
      </c>
      <c r="K79" s="30"/>
      <c r="L79" s="16">
        <f>CHOOSE(MATCH(K79,{30,11.9,11.7,11.5,11.3,11.1,10.9,10.7,10.5,10.3,10.1,9.9,9.7,9.5,9.3,9.1,8.9,8.6,8.3,8.2,8.1,4},-1),0,10,20,30,40,50,60,62,64,66,68,70,72,74,76,78,80,85,90,95,100,100)</f>
        <v>100</v>
      </c>
      <c r="M79" s="17"/>
      <c r="N79" s="61" t="e">
        <f>LOOKUP(M79,标准!$I$54:$I$75,标准!$B$54:$B$75)</f>
        <v>#N/A</v>
      </c>
      <c r="O79" s="37"/>
      <c r="P79" s="16">
        <f>LOOKUP(O79,标准!$J$290:$J$321,标准!$I$290:$I$321)</f>
        <v>0</v>
      </c>
      <c r="Q79" s="43"/>
      <c r="R79" s="16">
        <f>CHOOSE(MATCH(Q79,{20,5.45,5.35,5.25,5.15,5.05,4.55,4.5,4.45,4.4,4.35,4.3,4.25,4.2,4.15,4.1,4.05,3.57,3.49,3.42,3.35,3.3,3.25,3.2,3.15,3.1,3.05,3,3.55,2.5,2.45,1},-1),0,10,20,30,40,50,60,62,64,66,68,70,72,74,76,78,80,85,90,95,100,101,102,103,104,105,106,107,108,109,110,110)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79" s="15" t="e">
        <f t="shared" si="2"/>
        <v>#DIV/0!</v>
      </c>
      <c r="T79" s="16" t="e">
        <f>LOOKUP(S79,标准!$H$328:$H$332,标准!$G$328:$G$332)</f>
        <v>#DIV/0!</v>
      </c>
    </row>
    <row r="80" spans="1:20" ht="14.25">
      <c r="A80" s="46"/>
      <c r="B80" s="63" t="s">
        <v>94</v>
      </c>
      <c r="C80" s="32"/>
      <c r="D80" s="33"/>
      <c r="E80" s="34" t="e">
        <f t="shared" si="3"/>
        <v>#DIV/0!</v>
      </c>
      <c r="F80" s="18" t="e">
        <f>LOOKUP(E80,标准!$I$16:$I$23,标准!$B$16:$B$23)</f>
        <v>#DIV/0!</v>
      </c>
      <c r="G80" s="17"/>
      <c r="H80" s="16">
        <f>LOOKUP(G80,标准!$M$229:$M$250,标准!$L$229:$L$250)</f>
        <v>0</v>
      </c>
      <c r="I80" s="30"/>
      <c r="J80" s="16">
        <f>LOOKUP(I80,标准!$I$156:$I$177,标准!$B$156:$B$177)</f>
        <v>30</v>
      </c>
      <c r="K80" s="30"/>
      <c r="L80" s="16">
        <f>CHOOSE(MATCH(K80,{30,11.9,11.7,11.5,11.3,11.1,10.9,10.7,10.5,10.3,10.1,9.9,9.7,9.5,9.3,9.1,8.9,8.6,8.3,8.2,8.1,4},-1),0,10,20,30,40,50,60,62,64,66,68,70,72,74,76,78,80,85,90,95,100,100)</f>
        <v>100</v>
      </c>
      <c r="M80" s="17"/>
      <c r="N80" s="61" t="e">
        <f>LOOKUP(M80,标准!$I$54:$I$75,标准!$B$54:$B$75)</f>
        <v>#N/A</v>
      </c>
      <c r="O80" s="37"/>
      <c r="P80" s="16">
        <f>LOOKUP(O80,标准!$J$290:$J$321,标准!$I$290:$I$321)</f>
        <v>0</v>
      </c>
      <c r="Q80" s="43"/>
      <c r="R80" s="16">
        <f>CHOOSE(MATCH(Q80,{20,5.45,5.35,5.25,5.15,5.05,4.55,4.5,4.45,4.4,4.35,4.3,4.25,4.2,4.15,4.1,4.05,3.57,3.49,3.42,3.35,3.3,3.25,3.2,3.15,3.1,3.05,3,3.55,2.5,2.45,1},-1),0,10,20,30,40,50,60,62,64,66,68,70,72,74,76,78,80,85,90,95,100,101,102,103,104,105,106,107,108,109,110,110)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80" s="15" t="e">
        <f t="shared" si="2"/>
        <v>#DIV/0!</v>
      </c>
      <c r="T80" s="16" t="e">
        <f>LOOKUP(S80,标准!$H$328:$H$332,标准!$G$328:$G$332)</f>
        <v>#DIV/0!</v>
      </c>
    </row>
    <row r="81" spans="1:20" ht="14.25">
      <c r="A81" s="46"/>
      <c r="B81" s="63" t="s">
        <v>94</v>
      </c>
      <c r="C81" s="32"/>
      <c r="D81" s="33"/>
      <c r="E81" s="34" t="e">
        <f t="shared" si="3"/>
        <v>#DIV/0!</v>
      </c>
      <c r="F81" s="18" t="e">
        <f>LOOKUP(E81,标准!$I$16:$I$23,标准!$B$16:$B$23)</f>
        <v>#DIV/0!</v>
      </c>
      <c r="G81" s="17"/>
      <c r="H81" s="16">
        <f>LOOKUP(G81,标准!$M$229:$M$250,标准!$L$229:$L$250)</f>
        <v>0</v>
      </c>
      <c r="I81" s="30"/>
      <c r="J81" s="16">
        <f>LOOKUP(I81,标准!$I$156:$I$177,标准!$B$156:$B$177)</f>
        <v>30</v>
      </c>
      <c r="K81" s="30"/>
      <c r="L81" s="16">
        <f>CHOOSE(MATCH(K81,{30,11.9,11.7,11.5,11.3,11.1,10.9,10.7,10.5,10.3,10.1,9.9,9.7,9.5,9.3,9.1,8.9,8.6,8.3,8.2,8.1,4},-1),0,10,20,30,40,50,60,62,64,66,68,70,72,74,76,78,80,85,90,95,100,100)</f>
        <v>100</v>
      </c>
      <c r="M81" s="17"/>
      <c r="N81" s="61" t="e">
        <f>LOOKUP(M81,标准!$I$54:$I$75,标准!$B$54:$B$75)</f>
        <v>#N/A</v>
      </c>
      <c r="O81" s="37"/>
      <c r="P81" s="16">
        <f>LOOKUP(O81,标准!$J$290:$J$321,标准!$I$290:$I$321)</f>
        <v>0</v>
      </c>
      <c r="Q81" s="43"/>
      <c r="R81" s="16">
        <f>CHOOSE(MATCH(Q81,{20,5.45,5.35,5.25,5.15,5.05,4.55,4.5,4.45,4.4,4.35,4.3,4.25,4.2,4.15,4.1,4.05,3.57,3.49,3.42,3.35,3.3,3.25,3.2,3.15,3.1,3.05,3,3.55,2.5,2.45,1},-1),0,10,20,30,40,50,60,62,64,66,68,70,72,74,76,78,80,85,90,95,100,101,102,103,104,105,106,107,108,109,110,110)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81" s="15" t="e">
        <f t="shared" si="2"/>
        <v>#DIV/0!</v>
      </c>
      <c r="T81" s="16" t="e">
        <f>LOOKUP(S81,标准!$H$328:$H$332,标准!$G$328:$G$332)</f>
        <v>#DIV/0!</v>
      </c>
    </row>
    <row r="82" spans="1:20" ht="14.25">
      <c r="A82" s="46"/>
      <c r="B82" s="63" t="s">
        <v>94</v>
      </c>
      <c r="C82" s="32"/>
      <c r="D82" s="33"/>
      <c r="E82" s="34" t="e">
        <f t="shared" si="3"/>
        <v>#DIV/0!</v>
      </c>
      <c r="F82" s="18" t="e">
        <f>LOOKUP(E82,标准!$I$16:$I$23,标准!$B$16:$B$23)</f>
        <v>#DIV/0!</v>
      </c>
      <c r="G82" s="17"/>
      <c r="H82" s="16">
        <f>LOOKUP(G82,标准!$M$229:$M$250,标准!$L$229:$L$250)</f>
        <v>0</v>
      </c>
      <c r="I82" s="30"/>
      <c r="J82" s="16">
        <f>LOOKUP(I82,标准!$I$156:$I$177,标准!$B$156:$B$177)</f>
        <v>30</v>
      </c>
      <c r="K82" s="30"/>
      <c r="L82" s="16">
        <f>CHOOSE(MATCH(K82,{30,11.9,11.7,11.5,11.3,11.1,10.9,10.7,10.5,10.3,10.1,9.9,9.7,9.5,9.3,9.1,8.9,8.6,8.3,8.2,8.1,4},-1),0,10,20,30,40,50,60,62,64,66,68,70,72,74,76,78,80,85,90,95,100,100)</f>
        <v>100</v>
      </c>
      <c r="M82" s="17"/>
      <c r="N82" s="61" t="e">
        <f>LOOKUP(M82,标准!$I$54:$I$75,标准!$B$54:$B$75)</f>
        <v>#N/A</v>
      </c>
      <c r="O82" s="37"/>
      <c r="P82" s="16">
        <f>LOOKUP(O82,标准!$J$290:$J$321,标准!$I$290:$I$321)</f>
        <v>0</v>
      </c>
      <c r="Q82" s="43"/>
      <c r="R82" s="16">
        <f>CHOOSE(MATCH(Q82,{20,5.45,5.35,5.25,5.15,5.05,4.55,4.5,4.45,4.4,4.35,4.3,4.25,4.2,4.15,4.1,4.05,3.57,3.49,3.42,3.35,3.3,3.25,3.2,3.15,3.1,3.05,3,3.55,2.5,2.45,1},-1),0,10,20,30,40,50,60,62,64,66,68,70,72,74,76,78,80,85,90,95,100,101,102,103,104,105,106,107,108,109,110,110)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82" s="15" t="e">
        <f t="shared" si="2"/>
        <v>#DIV/0!</v>
      </c>
      <c r="T82" s="16" t="e">
        <f>LOOKUP(S82,标准!$H$328:$H$332,标准!$G$328:$G$332)</f>
        <v>#DIV/0!</v>
      </c>
    </row>
    <row r="83" spans="1:20" ht="14.25">
      <c r="A83" s="46"/>
      <c r="B83" s="63" t="s">
        <v>94</v>
      </c>
      <c r="C83" s="32"/>
      <c r="D83" s="33"/>
      <c r="E83" s="34" t="e">
        <f t="shared" si="3"/>
        <v>#DIV/0!</v>
      </c>
      <c r="F83" s="18" t="e">
        <f>LOOKUP(E83,标准!$I$16:$I$23,标准!$B$16:$B$23)</f>
        <v>#DIV/0!</v>
      </c>
      <c r="G83" s="17"/>
      <c r="H83" s="16">
        <f>LOOKUP(G83,标准!$M$229:$M$250,标准!$L$229:$L$250)</f>
        <v>0</v>
      </c>
      <c r="I83" s="30"/>
      <c r="J83" s="16">
        <f>LOOKUP(I83,标准!$I$156:$I$177,标准!$B$156:$B$177)</f>
        <v>30</v>
      </c>
      <c r="K83" s="30"/>
      <c r="L83" s="16">
        <f>CHOOSE(MATCH(K83,{30,11.9,11.7,11.5,11.3,11.1,10.9,10.7,10.5,10.3,10.1,9.9,9.7,9.5,9.3,9.1,8.9,8.6,8.3,8.2,8.1,4},-1),0,10,20,30,40,50,60,62,64,66,68,70,72,74,76,78,80,85,90,95,100,100)</f>
        <v>100</v>
      </c>
      <c r="M83" s="17"/>
      <c r="N83" s="61" t="e">
        <f>LOOKUP(M83,标准!$I$54:$I$75,标准!$B$54:$B$75)</f>
        <v>#N/A</v>
      </c>
      <c r="O83" s="37"/>
      <c r="P83" s="16">
        <f>LOOKUP(O83,标准!$J$290:$J$321,标准!$I$290:$I$321)</f>
        <v>0</v>
      </c>
      <c r="Q83" s="43"/>
      <c r="R83" s="16">
        <f>CHOOSE(MATCH(Q83,{20,5.45,5.35,5.25,5.15,5.05,4.55,4.5,4.45,4.4,4.35,4.3,4.25,4.2,4.15,4.1,4.05,3.57,3.49,3.42,3.35,3.3,3.25,3.2,3.15,3.1,3.05,3,3.55,2.5,2.45,1},-1),0,10,20,30,40,50,60,62,64,66,68,70,72,74,76,78,80,85,90,95,100,101,102,103,104,105,106,107,108,109,110,110)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83" s="15" t="e">
        <f t="shared" si="2"/>
        <v>#DIV/0!</v>
      </c>
      <c r="T83" s="16" t="e">
        <f>LOOKUP(S83,标准!$H$328:$H$332,标准!$G$328:$G$332)</f>
        <v>#DIV/0!</v>
      </c>
    </row>
    <row r="84" spans="1:20" ht="14.25">
      <c r="A84" s="46"/>
      <c r="B84" s="63" t="s">
        <v>94</v>
      </c>
      <c r="C84" s="32"/>
      <c r="D84" s="33"/>
      <c r="E84" s="34" t="e">
        <f t="shared" si="3"/>
        <v>#DIV/0!</v>
      </c>
      <c r="F84" s="18" t="e">
        <f>LOOKUP(E84,标准!$I$16:$I$23,标准!$B$16:$B$23)</f>
        <v>#DIV/0!</v>
      </c>
      <c r="G84" s="17"/>
      <c r="H84" s="16">
        <f>LOOKUP(G84,标准!$M$229:$M$250,标准!$L$229:$L$250)</f>
        <v>0</v>
      </c>
      <c r="I84" s="30"/>
      <c r="J84" s="16">
        <f>LOOKUP(I84,标准!$I$156:$I$177,标准!$B$156:$B$177)</f>
        <v>30</v>
      </c>
      <c r="K84" s="30"/>
      <c r="L84" s="16">
        <f>CHOOSE(MATCH(K84,{30,11.9,11.7,11.5,11.3,11.1,10.9,10.7,10.5,10.3,10.1,9.9,9.7,9.5,9.3,9.1,8.9,8.6,8.3,8.2,8.1,4},-1),0,10,20,30,40,50,60,62,64,66,68,70,72,74,76,78,80,85,90,95,100,100)</f>
        <v>100</v>
      </c>
      <c r="M84" s="17"/>
      <c r="N84" s="61" t="e">
        <f>LOOKUP(M84,标准!$I$54:$I$75,标准!$B$54:$B$75)</f>
        <v>#N/A</v>
      </c>
      <c r="O84" s="37"/>
      <c r="P84" s="16">
        <f>LOOKUP(O84,标准!$J$290:$J$321,标准!$I$290:$I$321)</f>
        <v>0</v>
      </c>
      <c r="Q84" s="43"/>
      <c r="R84" s="16">
        <f>CHOOSE(MATCH(Q84,{20,5.45,5.35,5.25,5.15,5.05,4.55,4.5,4.45,4.4,4.35,4.3,4.25,4.2,4.15,4.1,4.05,3.57,3.49,3.42,3.35,3.3,3.25,3.2,3.15,3.1,3.05,3,3.55,2.5,2.45,1},-1),0,10,20,30,40,50,60,62,64,66,68,70,72,74,76,78,80,85,90,95,100,101,102,103,104,105,106,107,108,109,110,110)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84" s="15" t="e">
        <f t="shared" si="2"/>
        <v>#DIV/0!</v>
      </c>
      <c r="T84" s="16" t="e">
        <f>LOOKUP(S84,标准!$H$328:$H$332,标准!$G$328:$G$332)</f>
        <v>#DIV/0!</v>
      </c>
    </row>
    <row r="85" spans="1:20" ht="14.25">
      <c r="A85" s="46"/>
      <c r="B85" s="63" t="s">
        <v>94</v>
      </c>
      <c r="C85" s="32"/>
      <c r="D85" s="33"/>
      <c r="E85" s="34" t="e">
        <f t="shared" si="3"/>
        <v>#DIV/0!</v>
      </c>
      <c r="F85" s="18" t="e">
        <f>LOOKUP(E85,标准!$I$16:$I$23,标准!$B$16:$B$23)</f>
        <v>#DIV/0!</v>
      </c>
      <c r="G85" s="17"/>
      <c r="H85" s="16">
        <f>LOOKUP(G85,标准!$M$229:$M$250,标准!$L$229:$L$250)</f>
        <v>0</v>
      </c>
      <c r="I85" s="30"/>
      <c r="J85" s="16">
        <f>LOOKUP(I85,标准!$I$156:$I$177,标准!$B$156:$B$177)</f>
        <v>30</v>
      </c>
      <c r="K85" s="30"/>
      <c r="L85" s="16">
        <f>CHOOSE(MATCH(K85,{30,11.9,11.7,11.5,11.3,11.1,10.9,10.7,10.5,10.3,10.1,9.9,9.7,9.5,9.3,9.1,8.9,8.6,8.3,8.2,8.1,4},-1),0,10,20,30,40,50,60,62,64,66,68,70,72,74,76,78,80,85,90,95,100,100)</f>
        <v>100</v>
      </c>
      <c r="M85" s="17"/>
      <c r="N85" s="61" t="e">
        <f>LOOKUP(M85,标准!$I$54:$I$75,标准!$B$54:$B$75)</f>
        <v>#N/A</v>
      </c>
      <c r="O85" s="37"/>
      <c r="P85" s="16">
        <f>LOOKUP(O85,标准!$J$290:$J$321,标准!$I$290:$I$321)</f>
        <v>0</v>
      </c>
      <c r="Q85" s="43"/>
      <c r="R85" s="16">
        <f>CHOOSE(MATCH(Q85,{20,5.45,5.35,5.25,5.15,5.05,4.55,4.5,4.45,4.4,4.35,4.3,4.25,4.2,4.15,4.1,4.05,3.57,3.49,3.42,3.35,3.3,3.25,3.2,3.15,3.1,3.05,3,3.55,2.5,2.45,1},-1),0,10,20,30,40,50,60,62,64,66,68,70,72,74,76,78,80,85,90,95,100,101,102,103,104,105,106,107,108,109,110,110)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85" s="15" t="e">
        <f t="shared" si="2"/>
        <v>#DIV/0!</v>
      </c>
      <c r="T85" s="16" t="e">
        <f>LOOKUP(S85,标准!$H$328:$H$332,标准!$G$328:$G$332)</f>
        <v>#DIV/0!</v>
      </c>
    </row>
    <row r="86" spans="1:20" ht="14.25">
      <c r="A86" s="46"/>
      <c r="B86" s="63" t="s">
        <v>94</v>
      </c>
      <c r="C86" s="32"/>
      <c r="D86" s="33"/>
      <c r="E86" s="34" t="e">
        <f t="shared" si="3"/>
        <v>#DIV/0!</v>
      </c>
      <c r="F86" s="18" t="e">
        <f>LOOKUP(E86,标准!$I$16:$I$23,标准!$B$16:$B$23)</f>
        <v>#DIV/0!</v>
      </c>
      <c r="G86" s="17"/>
      <c r="H86" s="16">
        <f>LOOKUP(G86,标准!$M$229:$M$250,标准!$L$229:$L$250)</f>
        <v>0</v>
      </c>
      <c r="I86" s="30"/>
      <c r="J86" s="16">
        <f>LOOKUP(I86,标准!$I$156:$I$177,标准!$B$156:$B$177)</f>
        <v>30</v>
      </c>
      <c r="K86" s="30"/>
      <c r="L86" s="16">
        <f>CHOOSE(MATCH(K86,{30,11.9,11.7,11.5,11.3,11.1,10.9,10.7,10.5,10.3,10.1,9.9,9.7,9.5,9.3,9.1,8.9,8.6,8.3,8.2,8.1,4},-1),0,10,20,30,40,50,60,62,64,66,68,70,72,74,76,78,80,85,90,95,100,100)</f>
        <v>100</v>
      </c>
      <c r="M86" s="17"/>
      <c r="N86" s="61" t="e">
        <f>LOOKUP(M86,标准!$I$54:$I$75,标准!$B$54:$B$75)</f>
        <v>#N/A</v>
      </c>
      <c r="O86" s="37"/>
      <c r="P86" s="16">
        <f>LOOKUP(O86,标准!$J$290:$J$321,标准!$I$290:$I$321)</f>
        <v>0</v>
      </c>
      <c r="Q86" s="43"/>
      <c r="R86" s="16">
        <f>CHOOSE(MATCH(Q86,{20,5.45,5.35,5.25,5.15,5.05,4.55,4.5,4.45,4.4,4.35,4.3,4.25,4.2,4.15,4.1,4.05,3.57,3.49,3.42,3.35,3.3,3.25,3.2,3.15,3.1,3.05,3,3.55,2.5,2.45,1},-1),0,10,20,30,40,50,60,62,64,66,68,70,72,74,76,78,80,85,90,95,100,101,102,103,104,105,106,107,108,109,110,110)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86" s="15" t="e">
        <f t="shared" si="2"/>
        <v>#DIV/0!</v>
      </c>
      <c r="T86" s="16" t="e">
        <f>LOOKUP(S86,标准!$H$328:$H$332,标准!$G$328:$G$332)</f>
        <v>#DIV/0!</v>
      </c>
    </row>
    <row r="87" spans="1:20" ht="14.25">
      <c r="A87" s="46"/>
      <c r="B87" s="63" t="s">
        <v>94</v>
      </c>
      <c r="C87" s="32"/>
      <c r="D87" s="33"/>
      <c r="E87" s="34" t="e">
        <f t="shared" si="3"/>
        <v>#DIV/0!</v>
      </c>
      <c r="F87" s="18" t="e">
        <f>LOOKUP(E87,标准!$I$16:$I$23,标准!$B$16:$B$23)</f>
        <v>#DIV/0!</v>
      </c>
      <c r="G87" s="17"/>
      <c r="H87" s="16">
        <f>LOOKUP(G87,标准!$M$229:$M$250,标准!$L$229:$L$250)</f>
        <v>0</v>
      </c>
      <c r="I87" s="30"/>
      <c r="J87" s="16">
        <f>LOOKUP(I87,标准!$I$156:$I$177,标准!$B$156:$B$177)</f>
        <v>30</v>
      </c>
      <c r="K87" s="30"/>
      <c r="L87" s="16">
        <f>CHOOSE(MATCH(K87,{30,11.9,11.7,11.5,11.3,11.1,10.9,10.7,10.5,10.3,10.1,9.9,9.7,9.5,9.3,9.1,8.9,8.6,8.3,8.2,8.1,4},-1),0,10,20,30,40,50,60,62,64,66,68,70,72,74,76,78,80,85,90,95,100,100)</f>
        <v>100</v>
      </c>
      <c r="M87" s="17"/>
      <c r="N87" s="61" t="e">
        <f>LOOKUP(M87,标准!$I$54:$I$75,标准!$B$54:$B$75)</f>
        <v>#N/A</v>
      </c>
      <c r="O87" s="37"/>
      <c r="P87" s="16">
        <f>LOOKUP(O87,标准!$J$290:$J$321,标准!$I$290:$I$321)</f>
        <v>0</v>
      </c>
      <c r="Q87" s="43"/>
      <c r="R87" s="16">
        <f>CHOOSE(MATCH(Q87,{20,5.45,5.35,5.25,5.15,5.05,4.55,4.5,4.45,4.4,4.35,4.3,4.25,4.2,4.15,4.1,4.05,3.57,3.49,3.42,3.35,3.3,3.25,3.2,3.15,3.1,3.05,3,3.55,2.5,2.45,1},-1),0,10,20,30,40,50,60,62,64,66,68,70,72,74,76,78,80,85,90,95,100,101,102,103,104,105,106,107,108,109,110,110)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87" s="15" t="e">
        <f t="shared" si="2"/>
        <v>#DIV/0!</v>
      </c>
      <c r="T87" s="16" t="e">
        <f>LOOKUP(S87,标准!$H$328:$H$332,标准!$G$328:$G$332)</f>
        <v>#DIV/0!</v>
      </c>
    </row>
    <row r="88" spans="1:20" ht="14.25">
      <c r="A88" s="46"/>
      <c r="B88" s="63" t="s">
        <v>94</v>
      </c>
      <c r="C88" s="32"/>
      <c r="D88" s="33"/>
      <c r="E88" s="34" t="e">
        <f t="shared" si="3"/>
        <v>#DIV/0!</v>
      </c>
      <c r="F88" s="18" t="e">
        <f>LOOKUP(E88,标准!$I$16:$I$23,标准!$B$16:$B$23)</f>
        <v>#DIV/0!</v>
      </c>
      <c r="G88" s="17"/>
      <c r="H88" s="16">
        <f>LOOKUP(G88,标准!$M$229:$M$250,标准!$L$229:$L$250)</f>
        <v>0</v>
      </c>
      <c r="I88" s="30"/>
      <c r="J88" s="16">
        <f>LOOKUP(I88,标准!$I$156:$I$177,标准!$B$156:$B$177)</f>
        <v>30</v>
      </c>
      <c r="K88" s="30"/>
      <c r="L88" s="16">
        <f>CHOOSE(MATCH(K88,{30,11.9,11.7,11.5,11.3,11.1,10.9,10.7,10.5,10.3,10.1,9.9,9.7,9.5,9.3,9.1,8.9,8.6,8.3,8.2,8.1,4},-1),0,10,20,30,40,50,60,62,64,66,68,70,72,74,76,78,80,85,90,95,100,100)</f>
        <v>100</v>
      </c>
      <c r="M88" s="17"/>
      <c r="N88" s="61" t="e">
        <f>LOOKUP(M88,标准!$I$54:$I$75,标准!$B$54:$B$75)</f>
        <v>#N/A</v>
      </c>
      <c r="O88" s="37"/>
      <c r="P88" s="16">
        <f>LOOKUP(O88,标准!$J$290:$J$321,标准!$I$290:$I$321)</f>
        <v>0</v>
      </c>
      <c r="Q88" s="43"/>
      <c r="R88" s="16">
        <f>CHOOSE(MATCH(Q88,{20,5.45,5.35,5.25,5.15,5.05,4.55,4.5,4.45,4.4,4.35,4.3,4.25,4.2,4.15,4.1,4.05,3.57,3.49,3.42,3.35,3.3,3.25,3.2,3.15,3.1,3.05,3,3.55,2.5,2.45,1},-1),0,10,20,30,40,50,60,62,64,66,68,70,72,74,76,78,80,85,90,95,100,101,102,103,104,105,106,107,108,109,110,110)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88" s="15" t="e">
        <f t="shared" si="2"/>
        <v>#DIV/0!</v>
      </c>
      <c r="T88" s="16" t="e">
        <f>LOOKUP(S88,标准!$H$328:$H$332,标准!$G$328:$G$332)</f>
        <v>#DIV/0!</v>
      </c>
    </row>
    <row r="89" spans="1:20" ht="14.25">
      <c r="A89" s="46"/>
      <c r="B89" s="63" t="s">
        <v>94</v>
      </c>
      <c r="C89" s="32"/>
      <c r="D89" s="33"/>
      <c r="E89" s="34" t="e">
        <f t="shared" si="3"/>
        <v>#DIV/0!</v>
      </c>
      <c r="F89" s="18" t="e">
        <f>LOOKUP(E89,标准!$I$16:$I$23,标准!$B$16:$B$23)</f>
        <v>#DIV/0!</v>
      </c>
      <c r="G89" s="17"/>
      <c r="H89" s="16">
        <f>LOOKUP(G89,标准!$M$229:$M$250,标准!$L$229:$L$250)</f>
        <v>0</v>
      </c>
      <c r="I89" s="30"/>
      <c r="J89" s="16">
        <f>LOOKUP(I89,标准!$I$156:$I$177,标准!$B$156:$B$177)</f>
        <v>30</v>
      </c>
      <c r="K89" s="30"/>
      <c r="L89" s="16">
        <f>CHOOSE(MATCH(K89,{30,11.9,11.7,11.5,11.3,11.1,10.9,10.7,10.5,10.3,10.1,9.9,9.7,9.5,9.3,9.1,8.9,8.6,8.3,8.2,8.1,4},-1),0,10,20,30,40,50,60,62,64,66,68,70,72,74,76,78,80,85,90,95,100,100)</f>
        <v>100</v>
      </c>
      <c r="M89" s="17"/>
      <c r="N89" s="61" t="e">
        <f>LOOKUP(M89,标准!$I$54:$I$75,标准!$B$54:$B$75)</f>
        <v>#N/A</v>
      </c>
      <c r="O89" s="37"/>
      <c r="P89" s="16">
        <f>LOOKUP(O89,标准!$J$290:$J$321,标准!$I$290:$I$321)</f>
        <v>0</v>
      </c>
      <c r="Q89" s="43"/>
      <c r="R89" s="16">
        <f>CHOOSE(MATCH(Q89,{20,5.45,5.35,5.25,5.15,5.05,4.55,4.5,4.45,4.4,4.35,4.3,4.25,4.2,4.15,4.1,4.05,3.57,3.49,3.42,3.35,3.3,3.25,3.2,3.15,3.1,3.05,3,3.55,2.5,2.45,1},-1),0,10,20,30,40,50,60,62,64,66,68,70,72,74,76,78,80,85,90,95,100,101,102,103,104,105,106,107,108,109,110,110)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89" s="15" t="e">
        <f t="shared" si="2"/>
        <v>#DIV/0!</v>
      </c>
      <c r="T89" s="16" t="e">
        <f>LOOKUP(S89,标准!$H$328:$H$332,标准!$G$328:$G$332)</f>
        <v>#DIV/0!</v>
      </c>
    </row>
    <row r="90" spans="1:20" ht="14.25">
      <c r="A90" s="46"/>
      <c r="B90" s="63" t="s">
        <v>94</v>
      </c>
      <c r="C90" s="32"/>
      <c r="D90" s="33"/>
      <c r="E90" s="34" t="e">
        <f t="shared" si="3"/>
        <v>#DIV/0!</v>
      </c>
      <c r="F90" s="18" t="e">
        <f>LOOKUP(E90,标准!$I$16:$I$23,标准!$B$16:$B$23)</f>
        <v>#DIV/0!</v>
      </c>
      <c r="G90" s="17"/>
      <c r="H90" s="16">
        <f>LOOKUP(G90,标准!$M$229:$M$250,标准!$L$229:$L$250)</f>
        <v>0</v>
      </c>
      <c r="I90" s="30"/>
      <c r="J90" s="16">
        <f>LOOKUP(I90,标准!$I$156:$I$177,标准!$B$156:$B$177)</f>
        <v>30</v>
      </c>
      <c r="K90" s="30"/>
      <c r="L90" s="16">
        <f>CHOOSE(MATCH(K90,{30,11.9,11.7,11.5,11.3,11.1,10.9,10.7,10.5,10.3,10.1,9.9,9.7,9.5,9.3,9.1,8.9,8.6,8.3,8.2,8.1,4},-1),0,10,20,30,40,50,60,62,64,66,68,70,72,74,76,78,80,85,90,95,100,100)</f>
        <v>100</v>
      </c>
      <c r="M90" s="17"/>
      <c r="N90" s="61" t="e">
        <f>LOOKUP(M90,标准!$I$54:$I$75,标准!$B$54:$B$75)</f>
        <v>#N/A</v>
      </c>
      <c r="O90" s="37"/>
      <c r="P90" s="16">
        <f>LOOKUP(O90,标准!$J$290:$J$321,标准!$I$290:$I$321)</f>
        <v>0</v>
      </c>
      <c r="Q90" s="43"/>
      <c r="R90" s="16">
        <f>CHOOSE(MATCH(Q90,{20,5.45,5.35,5.25,5.15,5.05,4.55,4.5,4.45,4.4,4.35,4.3,4.25,4.2,4.15,4.1,4.05,3.57,3.49,3.42,3.35,3.3,3.25,3.2,3.15,3.1,3.05,3,3.55,2.5,2.45,1},-1),0,10,20,30,40,50,60,62,64,66,68,70,72,74,76,78,80,85,90,95,100,101,102,103,104,105,106,107,108,109,110,110)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90" s="15" t="e">
        <f t="shared" si="2"/>
        <v>#DIV/0!</v>
      </c>
      <c r="T90" s="16" t="e">
        <f>LOOKUP(S90,标准!$H$328:$H$332,标准!$G$328:$G$332)</f>
        <v>#DIV/0!</v>
      </c>
    </row>
    <row r="91" spans="1:20" ht="14.25">
      <c r="A91" s="46"/>
      <c r="B91" s="63" t="s">
        <v>94</v>
      </c>
      <c r="C91" s="32"/>
      <c r="D91" s="33"/>
      <c r="E91" s="34" t="e">
        <f t="shared" si="3"/>
        <v>#DIV/0!</v>
      </c>
      <c r="F91" s="18" t="e">
        <f>LOOKUP(E91,标准!$I$16:$I$23,标准!$B$16:$B$23)</f>
        <v>#DIV/0!</v>
      </c>
      <c r="G91" s="17"/>
      <c r="H91" s="16">
        <f>LOOKUP(G91,标准!$M$229:$M$250,标准!$L$229:$L$250)</f>
        <v>0</v>
      </c>
      <c r="I91" s="30"/>
      <c r="J91" s="16">
        <f>LOOKUP(I91,标准!$I$156:$I$177,标准!$B$156:$B$177)</f>
        <v>30</v>
      </c>
      <c r="K91" s="30"/>
      <c r="L91" s="16">
        <f>CHOOSE(MATCH(K91,{30,11.9,11.7,11.5,11.3,11.1,10.9,10.7,10.5,10.3,10.1,9.9,9.7,9.5,9.3,9.1,8.9,8.6,8.3,8.2,8.1,4},-1),0,10,20,30,40,50,60,62,64,66,68,70,72,74,76,78,80,85,90,95,100,100)</f>
        <v>100</v>
      </c>
      <c r="M91" s="17"/>
      <c r="N91" s="61" t="e">
        <f>LOOKUP(M91,标准!$I$54:$I$75,标准!$B$54:$B$75)</f>
        <v>#N/A</v>
      </c>
      <c r="O91" s="37"/>
      <c r="P91" s="16">
        <f>LOOKUP(O91,标准!$J$290:$J$321,标准!$I$290:$I$321)</f>
        <v>0</v>
      </c>
      <c r="Q91" s="43"/>
      <c r="R91" s="16">
        <f>CHOOSE(MATCH(Q91,{20,5.45,5.35,5.25,5.15,5.05,4.55,4.5,4.45,4.4,4.35,4.3,4.25,4.2,4.15,4.1,4.05,3.57,3.49,3.42,3.35,3.3,3.25,3.2,3.15,3.1,3.05,3,3.55,2.5,2.45,1},-1),0,10,20,30,40,50,60,62,64,66,68,70,72,74,76,78,80,85,90,95,100,101,102,103,104,105,106,107,108,109,110,110)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91" s="15" t="e">
        <f t="shared" si="2"/>
        <v>#DIV/0!</v>
      </c>
      <c r="T91" s="16" t="e">
        <f>LOOKUP(S91,标准!$H$328:$H$332,标准!$G$328:$G$332)</f>
        <v>#DIV/0!</v>
      </c>
    </row>
    <row r="92" spans="1:20" ht="14.25">
      <c r="A92" s="46"/>
      <c r="B92" s="63" t="s">
        <v>94</v>
      </c>
      <c r="C92" s="32"/>
      <c r="D92" s="33"/>
      <c r="E92" s="34" t="e">
        <f t="shared" si="3"/>
        <v>#DIV/0!</v>
      </c>
      <c r="F92" s="18" t="e">
        <f>LOOKUP(E92,标准!$I$16:$I$23,标准!$B$16:$B$23)</f>
        <v>#DIV/0!</v>
      </c>
      <c r="G92" s="17"/>
      <c r="H92" s="16">
        <f>LOOKUP(G92,标准!$M$229:$M$250,标准!$L$229:$L$250)</f>
        <v>0</v>
      </c>
      <c r="I92" s="30"/>
      <c r="J92" s="16">
        <f>LOOKUP(I92,标准!$I$156:$I$177,标准!$B$156:$B$177)</f>
        <v>30</v>
      </c>
      <c r="K92" s="30"/>
      <c r="L92" s="16">
        <f>CHOOSE(MATCH(K92,{30,11.9,11.7,11.5,11.3,11.1,10.9,10.7,10.5,10.3,10.1,9.9,9.7,9.5,9.3,9.1,8.9,8.6,8.3,8.2,8.1,4},-1),0,10,20,30,40,50,60,62,64,66,68,70,72,74,76,78,80,85,90,95,100,100)</f>
        <v>100</v>
      </c>
      <c r="M92" s="17"/>
      <c r="N92" s="61" t="e">
        <f>LOOKUP(M92,标准!$I$54:$I$75,标准!$B$54:$B$75)</f>
        <v>#N/A</v>
      </c>
      <c r="O92" s="37"/>
      <c r="P92" s="16">
        <f>LOOKUP(O92,标准!$J$290:$J$321,标准!$I$290:$I$321)</f>
        <v>0</v>
      </c>
      <c r="Q92" s="43"/>
      <c r="R92" s="16">
        <f>CHOOSE(MATCH(Q92,{20,5.45,5.35,5.25,5.15,5.05,4.55,4.5,4.45,4.4,4.35,4.3,4.25,4.2,4.15,4.1,4.05,3.57,3.49,3.42,3.35,3.3,3.25,3.2,3.15,3.1,3.05,3,3.55,2.5,2.45,1},-1),0,10,20,30,40,50,60,62,64,66,68,70,72,74,76,78,80,85,90,95,100,101,102,103,104,105,106,107,108,109,110,110)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92" s="15" t="e">
        <f t="shared" si="2"/>
        <v>#DIV/0!</v>
      </c>
      <c r="T92" s="16" t="e">
        <f>LOOKUP(S92,标准!$H$328:$H$332,标准!$G$328:$G$332)</f>
        <v>#DIV/0!</v>
      </c>
    </row>
    <row r="93" spans="1:20" ht="14.25">
      <c r="A93" s="46"/>
      <c r="B93" s="63" t="s">
        <v>94</v>
      </c>
      <c r="C93" s="32"/>
      <c r="D93" s="33"/>
      <c r="E93" s="34" t="e">
        <f t="shared" si="3"/>
        <v>#DIV/0!</v>
      </c>
      <c r="F93" s="18" t="e">
        <f>LOOKUP(E93,标准!$I$16:$I$23,标准!$B$16:$B$23)</f>
        <v>#DIV/0!</v>
      </c>
      <c r="G93" s="17"/>
      <c r="H93" s="16">
        <f>LOOKUP(G93,标准!$M$229:$M$250,标准!$L$229:$L$250)</f>
        <v>0</v>
      </c>
      <c r="I93" s="30"/>
      <c r="J93" s="16">
        <f>LOOKUP(I93,标准!$I$156:$I$177,标准!$B$156:$B$177)</f>
        <v>30</v>
      </c>
      <c r="K93" s="30"/>
      <c r="L93" s="16">
        <f>CHOOSE(MATCH(K93,{30,11.9,11.7,11.5,11.3,11.1,10.9,10.7,10.5,10.3,10.1,9.9,9.7,9.5,9.3,9.1,8.9,8.6,8.3,8.2,8.1,4},-1),0,10,20,30,40,50,60,62,64,66,68,70,72,74,76,78,80,85,90,95,100,100)</f>
        <v>100</v>
      </c>
      <c r="M93" s="17"/>
      <c r="N93" s="61" t="e">
        <f>LOOKUP(M93,标准!$I$54:$I$75,标准!$B$54:$B$75)</f>
        <v>#N/A</v>
      </c>
      <c r="O93" s="37"/>
      <c r="P93" s="16">
        <f>LOOKUP(O93,标准!$J$290:$J$321,标准!$I$290:$I$321)</f>
        <v>0</v>
      </c>
      <c r="Q93" s="43"/>
      <c r="R93" s="16">
        <f>CHOOSE(MATCH(Q93,{20,5.45,5.35,5.25,5.15,5.05,4.55,4.5,4.45,4.4,4.35,4.3,4.25,4.2,4.15,4.1,4.05,3.57,3.49,3.42,3.35,3.3,3.25,3.2,3.15,3.1,3.05,3,3.55,2.5,2.45,1},-1),0,10,20,30,40,50,60,62,64,66,68,70,72,74,76,78,80,85,90,95,100,101,102,103,104,105,106,107,108,109,110,110)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93" s="15" t="e">
        <f t="shared" si="2"/>
        <v>#DIV/0!</v>
      </c>
      <c r="T93" s="16" t="e">
        <f>LOOKUP(S93,标准!$H$328:$H$332,标准!$G$328:$G$332)</f>
        <v>#DIV/0!</v>
      </c>
    </row>
    <row r="94" spans="1:20" ht="14.25">
      <c r="A94" s="46"/>
      <c r="B94" s="63" t="s">
        <v>94</v>
      </c>
      <c r="C94" s="32"/>
      <c r="D94" s="33"/>
      <c r="E94" s="34" t="e">
        <f t="shared" si="3"/>
        <v>#DIV/0!</v>
      </c>
      <c r="F94" s="18" t="e">
        <f>LOOKUP(E94,标准!$I$16:$I$23,标准!$B$16:$B$23)</f>
        <v>#DIV/0!</v>
      </c>
      <c r="G94" s="17"/>
      <c r="H94" s="16">
        <f>LOOKUP(G94,标准!$M$229:$M$250,标准!$L$229:$L$250)</f>
        <v>0</v>
      </c>
      <c r="I94" s="30"/>
      <c r="J94" s="16">
        <f>LOOKUP(I94,标准!$I$156:$I$177,标准!$B$156:$B$177)</f>
        <v>30</v>
      </c>
      <c r="K94" s="30"/>
      <c r="L94" s="16">
        <f>CHOOSE(MATCH(K94,{30,11.9,11.7,11.5,11.3,11.1,10.9,10.7,10.5,10.3,10.1,9.9,9.7,9.5,9.3,9.1,8.9,8.6,8.3,8.2,8.1,4},-1),0,10,20,30,40,50,60,62,64,66,68,70,72,74,76,78,80,85,90,95,100,100)</f>
        <v>100</v>
      </c>
      <c r="M94" s="17"/>
      <c r="N94" s="61" t="e">
        <f>LOOKUP(M94,标准!$I$54:$I$75,标准!$B$54:$B$75)</f>
        <v>#N/A</v>
      </c>
      <c r="O94" s="37"/>
      <c r="P94" s="16">
        <f>LOOKUP(O94,标准!$J$290:$J$321,标准!$I$290:$I$321)</f>
        <v>0</v>
      </c>
      <c r="Q94" s="43"/>
      <c r="R94" s="16">
        <f>CHOOSE(MATCH(Q94,{20,5.45,5.35,5.25,5.15,5.05,4.55,4.5,4.45,4.4,4.35,4.3,4.25,4.2,4.15,4.1,4.05,3.57,3.49,3.42,3.35,3.3,3.25,3.2,3.15,3.1,3.05,3,3.55,2.5,2.45,1},-1),0,10,20,30,40,50,60,62,64,66,68,70,72,74,76,78,80,85,90,95,100,101,102,103,104,105,106,107,108,109,110,110)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94" s="15" t="e">
        <f t="shared" si="2"/>
        <v>#DIV/0!</v>
      </c>
      <c r="T94" s="16" t="e">
        <f>LOOKUP(S94,标准!$H$328:$H$332,标准!$G$328:$G$332)</f>
        <v>#DIV/0!</v>
      </c>
    </row>
    <row r="95" spans="1:20" ht="14.25">
      <c r="A95" s="46"/>
      <c r="B95" s="63" t="s">
        <v>94</v>
      </c>
      <c r="C95" s="32"/>
      <c r="D95" s="33"/>
      <c r="E95" s="34" t="e">
        <f t="shared" si="3"/>
        <v>#DIV/0!</v>
      </c>
      <c r="F95" s="18" t="e">
        <f>LOOKUP(E95,标准!$I$16:$I$23,标准!$B$16:$B$23)</f>
        <v>#DIV/0!</v>
      </c>
      <c r="G95" s="17"/>
      <c r="H95" s="16">
        <f>LOOKUP(G95,标准!$M$229:$M$250,标准!$L$229:$L$250)</f>
        <v>0</v>
      </c>
      <c r="I95" s="30"/>
      <c r="J95" s="16">
        <f>LOOKUP(I95,标准!$I$156:$I$177,标准!$B$156:$B$177)</f>
        <v>30</v>
      </c>
      <c r="K95" s="30"/>
      <c r="L95" s="16">
        <f>CHOOSE(MATCH(K95,{30,11.9,11.7,11.5,11.3,11.1,10.9,10.7,10.5,10.3,10.1,9.9,9.7,9.5,9.3,9.1,8.9,8.6,8.3,8.2,8.1,4},-1),0,10,20,30,40,50,60,62,64,66,68,70,72,74,76,78,80,85,90,95,100,100)</f>
        <v>100</v>
      </c>
      <c r="M95" s="17"/>
      <c r="N95" s="61" t="e">
        <f>LOOKUP(M95,标准!$I$54:$I$75,标准!$B$54:$B$75)</f>
        <v>#N/A</v>
      </c>
      <c r="O95" s="37"/>
      <c r="P95" s="16">
        <f>LOOKUP(O95,标准!$J$290:$J$321,标准!$I$290:$I$321)</f>
        <v>0</v>
      </c>
      <c r="Q95" s="43"/>
      <c r="R95" s="16">
        <f>CHOOSE(MATCH(Q95,{20,5.45,5.35,5.25,5.15,5.05,4.55,4.5,4.45,4.4,4.35,4.3,4.25,4.2,4.15,4.1,4.05,3.57,3.49,3.42,3.35,3.3,3.25,3.2,3.15,3.1,3.05,3,3.55,2.5,2.45,1},-1),0,10,20,30,40,50,60,62,64,66,68,70,72,74,76,78,80,85,90,95,100,101,102,103,104,105,106,107,108,109,110,110)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95" s="15" t="e">
        <f t="shared" si="2"/>
        <v>#DIV/0!</v>
      </c>
      <c r="T95" s="16" t="e">
        <f>LOOKUP(S95,标准!$H$328:$H$332,标准!$G$328:$G$332)</f>
        <v>#DIV/0!</v>
      </c>
    </row>
    <row r="96" spans="1:20" ht="14.25">
      <c r="A96" s="46"/>
      <c r="B96" s="63" t="s">
        <v>94</v>
      </c>
      <c r="C96" s="32"/>
      <c r="D96" s="33"/>
      <c r="E96" s="34" t="e">
        <f t="shared" si="3"/>
        <v>#DIV/0!</v>
      </c>
      <c r="F96" s="18" t="e">
        <f>LOOKUP(E96,标准!$I$16:$I$23,标准!$B$16:$B$23)</f>
        <v>#DIV/0!</v>
      </c>
      <c r="G96" s="17"/>
      <c r="H96" s="16">
        <f>LOOKUP(G96,标准!$M$229:$M$250,标准!$L$229:$L$250)</f>
        <v>0</v>
      </c>
      <c r="I96" s="30"/>
      <c r="J96" s="16">
        <f>LOOKUP(I96,标准!$I$156:$I$177,标准!$B$156:$B$177)</f>
        <v>30</v>
      </c>
      <c r="K96" s="30"/>
      <c r="L96" s="16">
        <f>CHOOSE(MATCH(K96,{30,11.9,11.7,11.5,11.3,11.1,10.9,10.7,10.5,10.3,10.1,9.9,9.7,9.5,9.3,9.1,8.9,8.6,8.3,8.2,8.1,4},-1),0,10,20,30,40,50,60,62,64,66,68,70,72,74,76,78,80,85,90,95,100,100)</f>
        <v>100</v>
      </c>
      <c r="M96" s="17"/>
      <c r="N96" s="61" t="e">
        <f>LOOKUP(M96,标准!$I$54:$I$75,标准!$B$54:$B$75)</f>
        <v>#N/A</v>
      </c>
      <c r="O96" s="37"/>
      <c r="P96" s="16">
        <f>LOOKUP(O96,标准!$J$290:$J$321,标准!$I$290:$I$321)</f>
        <v>0</v>
      </c>
      <c r="Q96" s="43"/>
      <c r="R96" s="16">
        <f>CHOOSE(MATCH(Q96,{20,5.45,5.35,5.25,5.15,5.05,4.55,4.5,4.45,4.4,4.35,4.3,4.25,4.2,4.15,4.1,4.05,3.57,3.49,3.42,3.35,3.3,3.25,3.2,3.15,3.1,3.05,3,3.55,2.5,2.45,1},-1),0,10,20,30,40,50,60,62,64,66,68,70,72,74,76,78,80,85,90,95,100,101,102,103,104,105,106,107,108,109,110,110)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96" s="15" t="e">
        <f t="shared" si="2"/>
        <v>#DIV/0!</v>
      </c>
      <c r="T96" s="16" t="e">
        <f>LOOKUP(S96,标准!$H$328:$H$332,标准!$G$328:$G$332)</f>
        <v>#DIV/0!</v>
      </c>
    </row>
    <row r="97" spans="1:20" ht="14.25">
      <c r="A97" s="46"/>
      <c r="B97" s="63" t="s">
        <v>94</v>
      </c>
      <c r="C97" s="32"/>
      <c r="D97" s="33"/>
      <c r="E97" s="34" t="e">
        <f t="shared" si="3"/>
        <v>#DIV/0!</v>
      </c>
      <c r="F97" s="18" t="e">
        <f>LOOKUP(E97,标准!$I$16:$I$23,标准!$B$16:$B$23)</f>
        <v>#DIV/0!</v>
      </c>
      <c r="G97" s="17"/>
      <c r="H97" s="16">
        <f>LOOKUP(G97,标准!$M$229:$M$250,标准!$L$229:$L$250)</f>
        <v>0</v>
      </c>
      <c r="I97" s="30"/>
      <c r="J97" s="16">
        <f>LOOKUP(I97,标准!$I$156:$I$177,标准!$B$156:$B$177)</f>
        <v>30</v>
      </c>
      <c r="K97" s="30"/>
      <c r="L97" s="16">
        <f>CHOOSE(MATCH(K97,{30,11.9,11.7,11.5,11.3,11.1,10.9,10.7,10.5,10.3,10.1,9.9,9.7,9.5,9.3,9.1,8.9,8.6,8.3,8.2,8.1,4},-1),0,10,20,30,40,50,60,62,64,66,68,70,72,74,76,78,80,85,90,95,100,100)</f>
        <v>100</v>
      </c>
      <c r="M97" s="17"/>
      <c r="N97" s="61" t="e">
        <f>LOOKUP(M97,标准!$I$54:$I$75,标准!$B$54:$B$75)</f>
        <v>#N/A</v>
      </c>
      <c r="O97" s="37"/>
      <c r="P97" s="16">
        <f>LOOKUP(O97,标准!$J$290:$J$321,标准!$I$290:$I$321)</f>
        <v>0</v>
      </c>
      <c r="Q97" s="43"/>
      <c r="R97" s="16">
        <f>CHOOSE(MATCH(Q97,{20,5.45,5.35,5.25,5.15,5.05,4.55,4.5,4.45,4.4,4.35,4.3,4.25,4.2,4.15,4.1,4.05,3.57,3.49,3.42,3.35,3.3,3.25,3.2,3.15,3.1,3.05,3,3.55,2.5,2.45,1},-1),0,10,20,30,40,50,60,62,64,66,68,70,72,74,76,78,80,85,90,95,100,101,102,103,104,105,106,107,108,109,110,110)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97" s="15" t="e">
        <f t="shared" si="2"/>
        <v>#DIV/0!</v>
      </c>
      <c r="T97" s="16" t="e">
        <f>LOOKUP(S97,标准!$H$328:$H$332,标准!$G$328:$G$332)</f>
        <v>#DIV/0!</v>
      </c>
    </row>
    <row r="98" spans="1:20" ht="14.25">
      <c r="A98" s="46"/>
      <c r="B98" s="63" t="s">
        <v>94</v>
      </c>
      <c r="C98" s="32"/>
      <c r="D98" s="33"/>
      <c r="E98" s="34" t="e">
        <f t="shared" si="3"/>
        <v>#DIV/0!</v>
      </c>
      <c r="F98" s="18" t="e">
        <f>LOOKUP(E98,标准!$I$16:$I$23,标准!$B$16:$B$23)</f>
        <v>#DIV/0!</v>
      </c>
      <c r="G98" s="17"/>
      <c r="H98" s="16">
        <f>LOOKUP(G98,标准!$M$229:$M$250,标准!$L$229:$L$250)</f>
        <v>0</v>
      </c>
      <c r="I98" s="30"/>
      <c r="J98" s="16">
        <f>LOOKUP(I98,标准!$I$156:$I$177,标准!$B$156:$B$177)</f>
        <v>30</v>
      </c>
      <c r="K98" s="30"/>
      <c r="L98" s="16">
        <f>CHOOSE(MATCH(K98,{30,11.9,11.7,11.5,11.3,11.1,10.9,10.7,10.5,10.3,10.1,9.9,9.7,9.5,9.3,9.1,8.9,8.6,8.3,8.2,8.1,4},-1),0,10,20,30,40,50,60,62,64,66,68,70,72,74,76,78,80,85,90,95,100,100)</f>
        <v>100</v>
      </c>
      <c r="M98" s="17"/>
      <c r="N98" s="61" t="e">
        <f>LOOKUP(M98,标准!$I$54:$I$75,标准!$B$54:$B$75)</f>
        <v>#N/A</v>
      </c>
      <c r="O98" s="37"/>
      <c r="P98" s="16">
        <f>LOOKUP(O98,标准!$J$290:$J$321,标准!$I$290:$I$321)</f>
        <v>0</v>
      </c>
      <c r="Q98" s="43"/>
      <c r="R98" s="16">
        <f>CHOOSE(MATCH(Q98,{20,5.45,5.35,5.25,5.15,5.05,4.55,4.5,4.45,4.4,4.35,4.3,4.25,4.2,4.15,4.1,4.05,3.57,3.49,3.42,3.35,3.3,3.25,3.2,3.15,3.1,3.05,3,3.55,2.5,2.45,1},-1),0,10,20,30,40,50,60,62,64,66,68,70,72,74,76,78,80,85,90,95,100,101,102,103,104,105,106,107,108,109,110,110)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98" s="15" t="e">
        <f t="shared" si="2"/>
        <v>#DIV/0!</v>
      </c>
      <c r="T98" s="16" t="e">
        <f>LOOKUP(S98,标准!$H$328:$H$332,标准!$G$328:$G$332)</f>
        <v>#DIV/0!</v>
      </c>
    </row>
    <row r="99" spans="1:20" ht="14.25">
      <c r="A99" s="46"/>
      <c r="B99" s="63" t="s">
        <v>94</v>
      </c>
      <c r="C99" s="32"/>
      <c r="D99" s="33"/>
      <c r="E99" s="34" t="e">
        <f t="shared" si="3"/>
        <v>#DIV/0!</v>
      </c>
      <c r="F99" s="18" t="e">
        <f>LOOKUP(E99,标准!$I$16:$I$23,标准!$B$16:$B$23)</f>
        <v>#DIV/0!</v>
      </c>
      <c r="G99" s="17"/>
      <c r="H99" s="16">
        <f>LOOKUP(G99,标准!$M$229:$M$250,标准!$L$229:$L$250)</f>
        <v>0</v>
      </c>
      <c r="I99" s="30"/>
      <c r="J99" s="16">
        <f>LOOKUP(I99,标准!$I$156:$I$177,标准!$B$156:$B$177)</f>
        <v>30</v>
      </c>
      <c r="K99" s="30"/>
      <c r="L99" s="16">
        <f>CHOOSE(MATCH(K99,{30,11.9,11.7,11.5,11.3,11.1,10.9,10.7,10.5,10.3,10.1,9.9,9.7,9.5,9.3,9.1,8.9,8.6,8.3,8.2,8.1,4},-1),0,10,20,30,40,50,60,62,64,66,68,70,72,74,76,78,80,85,90,95,100,100)</f>
        <v>100</v>
      </c>
      <c r="M99" s="17"/>
      <c r="N99" s="61" t="e">
        <f>LOOKUP(M99,标准!$I$54:$I$75,标准!$B$54:$B$75)</f>
        <v>#N/A</v>
      </c>
      <c r="O99" s="37"/>
      <c r="P99" s="16">
        <f>LOOKUP(O99,标准!$J$290:$J$321,标准!$I$290:$I$321)</f>
        <v>0</v>
      </c>
      <c r="Q99" s="43"/>
      <c r="R99" s="16">
        <f>CHOOSE(MATCH(Q99,{20,5.45,5.35,5.25,5.15,5.05,4.55,4.5,4.45,4.4,4.35,4.3,4.25,4.2,4.15,4.1,4.05,3.57,3.49,3.42,3.35,3.3,3.25,3.2,3.15,3.1,3.05,3,3.55,2.5,2.45,1},-1),0,10,20,30,40,50,60,62,64,66,68,70,72,74,76,78,80,85,90,95,100,101,102,103,104,105,106,107,108,109,110,110)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99" s="15" t="e">
        <f t="shared" si="2"/>
        <v>#DIV/0!</v>
      </c>
      <c r="T99" s="16" t="e">
        <f>LOOKUP(S99,标准!$H$328:$H$332,标准!$G$328:$G$332)</f>
        <v>#DIV/0!</v>
      </c>
    </row>
    <row r="100" spans="1:20" ht="14.25">
      <c r="A100" s="46"/>
      <c r="B100" s="63" t="s">
        <v>94</v>
      </c>
      <c r="C100" s="32"/>
      <c r="D100" s="33"/>
      <c r="E100" s="34" t="e">
        <f t="shared" si="3"/>
        <v>#DIV/0!</v>
      </c>
      <c r="F100" s="18" t="e">
        <f>LOOKUP(E100,标准!$I$16:$I$23,标准!$B$16:$B$23)</f>
        <v>#DIV/0!</v>
      </c>
      <c r="G100" s="17"/>
      <c r="H100" s="16">
        <f>LOOKUP(G100,标准!$M$229:$M$250,标准!$L$229:$L$250)</f>
        <v>0</v>
      </c>
      <c r="I100" s="30"/>
      <c r="J100" s="16">
        <f>LOOKUP(I100,标准!$I$156:$I$177,标准!$B$156:$B$177)</f>
        <v>30</v>
      </c>
      <c r="K100" s="30"/>
      <c r="L100" s="16">
        <f>CHOOSE(MATCH(K100,{30,11.9,11.7,11.5,11.3,11.1,10.9,10.7,10.5,10.3,10.1,9.9,9.7,9.5,9.3,9.1,8.9,8.6,8.3,8.2,8.1,4},-1),0,10,20,30,40,50,60,62,64,66,68,70,72,74,76,78,80,85,90,95,100,100)</f>
        <v>100</v>
      </c>
      <c r="M100" s="17"/>
      <c r="N100" s="61" t="e">
        <f>LOOKUP(M100,标准!$I$54:$I$75,标准!$B$54:$B$75)</f>
        <v>#N/A</v>
      </c>
      <c r="O100" s="37"/>
      <c r="P100" s="16">
        <f>LOOKUP(O100,标准!$J$290:$J$321,标准!$I$290:$I$321)</f>
        <v>0</v>
      </c>
      <c r="Q100" s="43"/>
      <c r="R100" s="16">
        <f>CHOOSE(MATCH(Q100,{20,5.45,5.35,5.25,5.15,5.05,4.55,4.5,4.45,4.4,4.35,4.3,4.25,4.2,4.15,4.1,4.05,3.57,3.49,3.42,3.35,3.3,3.25,3.2,3.15,3.1,3.05,3,3.55,2.5,2.45,1},-1),0,10,20,30,40,50,60,62,64,66,68,70,72,74,76,78,80,85,90,95,100,101,102,103,104,105,106,107,108,109,110,110)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00" s="15" t="e">
        <f t="shared" si="2"/>
        <v>#DIV/0!</v>
      </c>
      <c r="T100" s="16" t="e">
        <f>LOOKUP(S100,标准!$H$328:$H$332,标准!$G$328:$G$332)</f>
        <v>#DIV/0!</v>
      </c>
    </row>
    <row r="101" spans="1:20" ht="14.25">
      <c r="A101" s="46"/>
      <c r="B101" s="63" t="s">
        <v>94</v>
      </c>
      <c r="C101" s="32"/>
      <c r="D101" s="33"/>
      <c r="E101" s="34" t="e">
        <f t="shared" si="3"/>
        <v>#DIV/0!</v>
      </c>
      <c r="F101" s="18" t="e">
        <f>LOOKUP(E101,标准!$I$16:$I$23,标准!$B$16:$B$23)</f>
        <v>#DIV/0!</v>
      </c>
      <c r="G101" s="17"/>
      <c r="H101" s="16">
        <f>LOOKUP(G101,标准!$M$229:$M$250,标准!$L$229:$L$250)</f>
        <v>0</v>
      </c>
      <c r="I101" s="30"/>
      <c r="J101" s="16">
        <f>LOOKUP(I101,标准!$I$156:$I$177,标准!$B$156:$B$177)</f>
        <v>30</v>
      </c>
      <c r="K101" s="30"/>
      <c r="L101" s="16">
        <f>CHOOSE(MATCH(K101,{30,11.9,11.7,11.5,11.3,11.1,10.9,10.7,10.5,10.3,10.1,9.9,9.7,9.5,9.3,9.1,8.9,8.6,8.3,8.2,8.1,4},-1),0,10,20,30,40,50,60,62,64,66,68,70,72,74,76,78,80,85,90,95,100,100)</f>
        <v>100</v>
      </c>
      <c r="M101" s="17"/>
      <c r="N101" s="61" t="e">
        <f>LOOKUP(M101,标准!$I$54:$I$75,标准!$B$54:$B$75)</f>
        <v>#N/A</v>
      </c>
      <c r="O101" s="37"/>
      <c r="P101" s="16">
        <f>LOOKUP(O101,标准!$J$290:$J$321,标准!$I$290:$I$321)</f>
        <v>0</v>
      </c>
      <c r="Q101" s="43"/>
      <c r="R101" s="16">
        <f>CHOOSE(MATCH(Q101,{20,5.45,5.35,5.25,5.15,5.05,4.55,4.5,4.45,4.4,4.35,4.3,4.25,4.2,4.15,4.1,4.05,3.57,3.49,3.42,3.35,3.3,3.25,3.2,3.15,3.1,3.05,3,3.55,2.5,2.45,1},-1),0,10,20,30,40,50,60,62,64,66,68,70,72,74,76,78,80,85,90,95,100,101,102,103,104,105,106,107,108,109,110,110)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01" s="15" t="e">
        <f t="shared" si="2"/>
        <v>#DIV/0!</v>
      </c>
      <c r="T101" s="16" t="e">
        <f>LOOKUP(S101,标准!$H$328:$H$332,标准!$G$328:$G$332)</f>
        <v>#DIV/0!</v>
      </c>
    </row>
    <row r="102" spans="1:20" ht="14.25">
      <c r="A102" s="46"/>
      <c r="B102" s="63" t="s">
        <v>94</v>
      </c>
      <c r="C102" s="32"/>
      <c r="D102" s="33"/>
      <c r="E102" s="34" t="e">
        <f t="shared" si="3"/>
        <v>#DIV/0!</v>
      </c>
      <c r="F102" s="18" t="e">
        <f>LOOKUP(E102,标准!$I$16:$I$23,标准!$B$16:$B$23)</f>
        <v>#DIV/0!</v>
      </c>
      <c r="G102" s="17"/>
      <c r="H102" s="16">
        <f>LOOKUP(G102,标准!$M$229:$M$250,标准!$L$229:$L$250)</f>
        <v>0</v>
      </c>
      <c r="I102" s="30"/>
      <c r="J102" s="16">
        <f>LOOKUP(I102,标准!$I$156:$I$177,标准!$B$156:$B$177)</f>
        <v>30</v>
      </c>
      <c r="K102" s="30"/>
      <c r="L102" s="16">
        <f>CHOOSE(MATCH(K102,{30,11.9,11.7,11.5,11.3,11.1,10.9,10.7,10.5,10.3,10.1,9.9,9.7,9.5,9.3,9.1,8.9,8.6,8.3,8.2,8.1,4},-1),0,10,20,30,40,50,60,62,64,66,68,70,72,74,76,78,80,85,90,95,100,100)</f>
        <v>100</v>
      </c>
      <c r="M102" s="17"/>
      <c r="N102" s="61" t="e">
        <f>LOOKUP(M102,标准!$I$54:$I$75,标准!$B$54:$B$75)</f>
        <v>#N/A</v>
      </c>
      <c r="O102" s="37"/>
      <c r="P102" s="16">
        <f>LOOKUP(O102,标准!$J$290:$J$321,标准!$I$290:$I$321)</f>
        <v>0</v>
      </c>
      <c r="Q102" s="43"/>
      <c r="R102" s="16">
        <f>CHOOSE(MATCH(Q102,{20,5.45,5.35,5.25,5.15,5.05,4.55,4.5,4.45,4.4,4.35,4.3,4.25,4.2,4.15,4.1,4.05,3.57,3.49,3.42,3.35,3.3,3.25,3.2,3.15,3.1,3.05,3,3.55,2.5,2.45,1},-1),0,10,20,30,40,50,60,62,64,66,68,70,72,74,76,78,80,85,90,95,100,101,102,103,104,105,106,107,108,109,110,110)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02" s="15" t="e">
        <f t="shared" si="2"/>
        <v>#DIV/0!</v>
      </c>
      <c r="T102" s="16" t="e">
        <f>LOOKUP(S102,标准!$H$328:$H$332,标准!$G$328:$G$332)</f>
        <v>#DIV/0!</v>
      </c>
    </row>
    <row r="103" spans="1:20" ht="14.25">
      <c r="A103" s="46"/>
      <c r="B103" s="63" t="s">
        <v>94</v>
      </c>
      <c r="C103" s="32"/>
      <c r="D103" s="33"/>
      <c r="E103" s="34" t="e">
        <f t="shared" si="3"/>
        <v>#DIV/0!</v>
      </c>
      <c r="F103" s="18" t="e">
        <f>LOOKUP(E103,标准!$I$16:$I$23,标准!$B$16:$B$23)</f>
        <v>#DIV/0!</v>
      </c>
      <c r="G103" s="17"/>
      <c r="H103" s="16">
        <f>LOOKUP(G103,标准!$M$229:$M$250,标准!$L$229:$L$250)</f>
        <v>0</v>
      </c>
      <c r="I103" s="30"/>
      <c r="J103" s="16">
        <f>LOOKUP(I103,标准!$I$156:$I$177,标准!$B$156:$B$177)</f>
        <v>30</v>
      </c>
      <c r="K103" s="30"/>
      <c r="L103" s="16">
        <f>CHOOSE(MATCH(K103,{30,11.9,11.7,11.5,11.3,11.1,10.9,10.7,10.5,10.3,10.1,9.9,9.7,9.5,9.3,9.1,8.9,8.6,8.3,8.2,8.1,4},-1),0,10,20,30,40,50,60,62,64,66,68,70,72,74,76,78,80,85,90,95,100,100)</f>
        <v>100</v>
      </c>
      <c r="M103" s="17"/>
      <c r="N103" s="61" t="e">
        <f>LOOKUP(M103,标准!$I$54:$I$75,标准!$B$54:$B$75)</f>
        <v>#N/A</v>
      </c>
      <c r="O103" s="37"/>
      <c r="P103" s="16">
        <f>LOOKUP(O103,标准!$J$290:$J$321,标准!$I$290:$I$321)</f>
        <v>0</v>
      </c>
      <c r="Q103" s="43"/>
      <c r="R103" s="16">
        <f>CHOOSE(MATCH(Q103,{20,5.45,5.35,5.25,5.15,5.05,4.55,4.5,4.45,4.4,4.35,4.3,4.25,4.2,4.15,4.1,4.05,3.57,3.49,3.42,3.35,3.3,3.25,3.2,3.15,3.1,3.05,3,3.55,2.5,2.45,1},-1),0,10,20,30,40,50,60,62,64,66,68,70,72,74,76,78,80,85,90,95,100,101,102,103,104,105,106,107,108,109,110,110)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03" s="15" t="e">
        <f t="shared" si="2"/>
        <v>#DIV/0!</v>
      </c>
      <c r="T103" s="16" t="e">
        <f>LOOKUP(S103,标准!$H$328:$H$332,标准!$G$328:$G$332)</f>
        <v>#DIV/0!</v>
      </c>
    </row>
    <row r="104" spans="1:20" ht="14.25">
      <c r="A104" s="46"/>
      <c r="B104" s="63" t="s">
        <v>94</v>
      </c>
      <c r="C104" s="32"/>
      <c r="D104" s="33"/>
      <c r="E104" s="34" t="e">
        <f t="shared" si="3"/>
        <v>#DIV/0!</v>
      </c>
      <c r="F104" s="18" t="e">
        <f>LOOKUP(E104,标准!$I$16:$I$23,标准!$B$16:$B$23)</f>
        <v>#DIV/0!</v>
      </c>
      <c r="G104" s="17"/>
      <c r="H104" s="16">
        <f>LOOKUP(G104,标准!$M$229:$M$250,标准!$L$229:$L$250)</f>
        <v>0</v>
      </c>
      <c r="I104" s="30"/>
      <c r="J104" s="16">
        <f>LOOKUP(I104,标准!$I$156:$I$177,标准!$B$156:$B$177)</f>
        <v>30</v>
      </c>
      <c r="K104" s="30"/>
      <c r="L104" s="16">
        <f>CHOOSE(MATCH(K104,{30,11.9,11.7,11.5,11.3,11.1,10.9,10.7,10.5,10.3,10.1,9.9,9.7,9.5,9.3,9.1,8.9,8.6,8.3,8.2,8.1,4},-1),0,10,20,30,40,50,60,62,64,66,68,70,72,74,76,78,80,85,90,95,100,100)</f>
        <v>100</v>
      </c>
      <c r="M104" s="17"/>
      <c r="N104" s="61" t="e">
        <f>LOOKUP(M104,标准!$I$54:$I$75,标准!$B$54:$B$75)</f>
        <v>#N/A</v>
      </c>
      <c r="O104" s="37"/>
      <c r="P104" s="16">
        <f>LOOKUP(O104,标准!$J$290:$J$321,标准!$I$290:$I$321)</f>
        <v>0</v>
      </c>
      <c r="Q104" s="43"/>
      <c r="R104" s="16">
        <f>CHOOSE(MATCH(Q104,{20,5.45,5.35,5.25,5.15,5.05,4.55,4.5,4.45,4.4,4.35,4.3,4.25,4.2,4.15,4.1,4.05,3.57,3.49,3.42,3.35,3.3,3.25,3.2,3.15,3.1,3.05,3,3.55,2.5,2.45,1},-1),0,10,20,30,40,50,60,62,64,66,68,70,72,74,76,78,80,85,90,95,100,101,102,103,104,105,106,107,108,109,110,110)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04" s="15" t="e">
        <f t="shared" si="2"/>
        <v>#DIV/0!</v>
      </c>
      <c r="T104" s="16" t="e">
        <f>LOOKUP(S104,标准!$H$328:$H$332,标准!$G$328:$G$332)</f>
        <v>#DIV/0!</v>
      </c>
    </row>
    <row r="105" spans="1:20" ht="14.25">
      <c r="A105" s="46"/>
      <c r="B105" s="63" t="s">
        <v>94</v>
      </c>
      <c r="C105" s="32"/>
      <c r="D105" s="33"/>
      <c r="E105" s="34" t="e">
        <f t="shared" si="3"/>
        <v>#DIV/0!</v>
      </c>
      <c r="F105" s="18" t="e">
        <f>LOOKUP(E105,标准!$I$16:$I$23,标准!$B$16:$B$23)</f>
        <v>#DIV/0!</v>
      </c>
      <c r="G105" s="17"/>
      <c r="H105" s="16">
        <f>LOOKUP(G105,标准!$M$229:$M$250,标准!$L$229:$L$250)</f>
        <v>0</v>
      </c>
      <c r="I105" s="30"/>
      <c r="J105" s="16">
        <f>LOOKUP(I105,标准!$I$156:$I$177,标准!$B$156:$B$177)</f>
        <v>30</v>
      </c>
      <c r="K105" s="30"/>
      <c r="L105" s="16">
        <f>CHOOSE(MATCH(K105,{30,11.9,11.7,11.5,11.3,11.1,10.9,10.7,10.5,10.3,10.1,9.9,9.7,9.5,9.3,9.1,8.9,8.6,8.3,8.2,8.1,4},-1),0,10,20,30,40,50,60,62,64,66,68,70,72,74,76,78,80,85,90,95,100,100)</f>
        <v>100</v>
      </c>
      <c r="M105" s="17"/>
      <c r="N105" s="61" t="e">
        <f>LOOKUP(M105,标准!$I$54:$I$75,标准!$B$54:$B$75)</f>
        <v>#N/A</v>
      </c>
      <c r="O105" s="37"/>
      <c r="P105" s="16">
        <f>LOOKUP(O105,标准!$J$290:$J$321,标准!$I$290:$I$321)</f>
        <v>0</v>
      </c>
      <c r="Q105" s="43"/>
      <c r="R105" s="16">
        <f>CHOOSE(MATCH(Q105,{20,5.45,5.35,5.25,5.15,5.05,4.55,4.5,4.45,4.4,4.35,4.3,4.25,4.2,4.15,4.1,4.05,3.57,3.49,3.42,3.35,3.3,3.25,3.2,3.15,3.1,3.05,3,3.55,2.5,2.45,1},-1),0,10,20,30,40,50,60,62,64,66,68,70,72,74,76,78,80,85,90,95,100,101,102,103,104,105,106,107,108,109,110,110)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05" s="15" t="e">
        <f t="shared" si="2"/>
        <v>#DIV/0!</v>
      </c>
      <c r="T105" s="16" t="e">
        <f>LOOKUP(S105,标准!$H$328:$H$332,标准!$G$328:$G$332)</f>
        <v>#DIV/0!</v>
      </c>
    </row>
    <row r="106" spans="1:20" ht="14.25">
      <c r="A106" s="46"/>
      <c r="B106" s="63" t="s">
        <v>94</v>
      </c>
      <c r="C106" s="32"/>
      <c r="D106" s="33"/>
      <c r="E106" s="34" t="e">
        <f t="shared" si="3"/>
        <v>#DIV/0!</v>
      </c>
      <c r="F106" s="18" t="e">
        <f>LOOKUP(E106,标准!$I$16:$I$23,标准!$B$16:$B$23)</f>
        <v>#DIV/0!</v>
      </c>
      <c r="G106" s="17"/>
      <c r="H106" s="16">
        <f>LOOKUP(G106,标准!$M$229:$M$250,标准!$L$229:$L$250)</f>
        <v>0</v>
      </c>
      <c r="I106" s="30"/>
      <c r="J106" s="16">
        <f>LOOKUP(I106,标准!$I$156:$I$177,标准!$B$156:$B$177)</f>
        <v>30</v>
      </c>
      <c r="K106" s="30"/>
      <c r="L106" s="16">
        <f>CHOOSE(MATCH(K106,{30,11.9,11.7,11.5,11.3,11.1,10.9,10.7,10.5,10.3,10.1,9.9,9.7,9.5,9.3,9.1,8.9,8.6,8.3,8.2,8.1,4},-1),0,10,20,30,40,50,60,62,64,66,68,70,72,74,76,78,80,85,90,95,100,100)</f>
        <v>100</v>
      </c>
      <c r="M106" s="17"/>
      <c r="N106" s="61" t="e">
        <f>LOOKUP(M106,标准!$I$54:$I$75,标准!$B$54:$B$75)</f>
        <v>#N/A</v>
      </c>
      <c r="O106" s="37"/>
      <c r="P106" s="16">
        <f>LOOKUP(O106,标准!$J$290:$J$321,标准!$I$290:$I$321)</f>
        <v>0</v>
      </c>
      <c r="Q106" s="43"/>
      <c r="R106" s="16">
        <f>CHOOSE(MATCH(Q106,{20,5.45,5.35,5.25,5.15,5.05,4.55,4.5,4.45,4.4,4.35,4.3,4.25,4.2,4.15,4.1,4.05,3.57,3.49,3.42,3.35,3.3,3.25,3.2,3.15,3.1,3.05,3,3.55,2.5,2.45,1},-1),0,10,20,30,40,50,60,62,64,66,68,70,72,74,76,78,80,85,90,95,100,101,102,103,104,105,106,107,108,109,110,110)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06" s="15" t="e">
        <f t="shared" si="2"/>
        <v>#DIV/0!</v>
      </c>
      <c r="T106" s="16" t="e">
        <f>LOOKUP(S106,标准!$H$328:$H$332,标准!$G$328:$G$332)</f>
        <v>#DIV/0!</v>
      </c>
    </row>
    <row r="107" spans="1:20" ht="14.25">
      <c r="A107" s="46"/>
      <c r="B107" s="63" t="s">
        <v>94</v>
      </c>
      <c r="C107" s="32"/>
      <c r="D107" s="33"/>
      <c r="E107" s="34" t="e">
        <f t="shared" si="3"/>
        <v>#DIV/0!</v>
      </c>
      <c r="F107" s="18" t="e">
        <f>LOOKUP(E107,标准!$I$16:$I$23,标准!$B$16:$B$23)</f>
        <v>#DIV/0!</v>
      </c>
      <c r="G107" s="17"/>
      <c r="H107" s="16">
        <f>LOOKUP(G107,标准!$M$229:$M$250,标准!$L$229:$L$250)</f>
        <v>0</v>
      </c>
      <c r="I107" s="30"/>
      <c r="J107" s="16">
        <f>LOOKUP(I107,标准!$I$156:$I$177,标准!$B$156:$B$177)</f>
        <v>30</v>
      </c>
      <c r="K107" s="30"/>
      <c r="L107" s="16">
        <f>CHOOSE(MATCH(K107,{30,11.9,11.7,11.5,11.3,11.1,10.9,10.7,10.5,10.3,10.1,9.9,9.7,9.5,9.3,9.1,8.9,8.6,8.3,8.2,8.1,4},-1),0,10,20,30,40,50,60,62,64,66,68,70,72,74,76,78,80,85,90,95,100,100)</f>
        <v>100</v>
      </c>
      <c r="M107" s="17"/>
      <c r="N107" s="61" t="e">
        <f>LOOKUP(M107,标准!$I$54:$I$75,标准!$B$54:$B$75)</f>
        <v>#N/A</v>
      </c>
      <c r="O107" s="37"/>
      <c r="P107" s="16">
        <f>LOOKUP(O107,标准!$J$290:$J$321,标准!$I$290:$I$321)</f>
        <v>0</v>
      </c>
      <c r="Q107" s="43"/>
      <c r="R107" s="16">
        <f>CHOOSE(MATCH(Q107,{20,5.45,5.35,5.25,5.15,5.05,4.55,4.5,4.45,4.4,4.35,4.3,4.25,4.2,4.15,4.1,4.05,3.57,3.49,3.42,3.35,3.3,3.25,3.2,3.15,3.1,3.05,3,3.55,2.5,2.45,1},-1),0,10,20,30,40,50,60,62,64,66,68,70,72,74,76,78,80,85,90,95,100,101,102,103,104,105,106,107,108,109,110,110)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07" s="15" t="e">
        <f t="shared" si="2"/>
        <v>#DIV/0!</v>
      </c>
      <c r="T107" s="16" t="e">
        <f>LOOKUP(S107,标准!$H$328:$H$332,标准!$G$328:$G$332)</f>
        <v>#DIV/0!</v>
      </c>
    </row>
    <row r="108" spans="1:20" ht="14.25">
      <c r="A108" s="46"/>
      <c r="B108" s="63" t="s">
        <v>94</v>
      </c>
      <c r="C108" s="32"/>
      <c r="D108" s="33"/>
      <c r="E108" s="34" t="e">
        <f t="shared" si="3"/>
        <v>#DIV/0!</v>
      </c>
      <c r="F108" s="18" t="e">
        <f>LOOKUP(E108,标准!$I$16:$I$23,标准!$B$16:$B$23)</f>
        <v>#DIV/0!</v>
      </c>
      <c r="G108" s="17"/>
      <c r="H108" s="16">
        <f>LOOKUP(G108,标准!$M$229:$M$250,标准!$L$229:$L$250)</f>
        <v>0</v>
      </c>
      <c r="I108" s="30"/>
      <c r="J108" s="16">
        <f>LOOKUP(I108,标准!$I$156:$I$177,标准!$B$156:$B$177)</f>
        <v>30</v>
      </c>
      <c r="K108" s="30"/>
      <c r="L108" s="16">
        <f>CHOOSE(MATCH(K108,{30,11.9,11.7,11.5,11.3,11.1,10.9,10.7,10.5,10.3,10.1,9.9,9.7,9.5,9.3,9.1,8.9,8.6,8.3,8.2,8.1,4},-1),0,10,20,30,40,50,60,62,64,66,68,70,72,74,76,78,80,85,90,95,100,100)</f>
        <v>100</v>
      </c>
      <c r="M108" s="17"/>
      <c r="N108" s="61" t="e">
        <f>LOOKUP(M108,标准!$I$54:$I$75,标准!$B$54:$B$75)</f>
        <v>#N/A</v>
      </c>
      <c r="O108" s="37"/>
      <c r="P108" s="16">
        <f>LOOKUP(O108,标准!$J$290:$J$321,标准!$I$290:$I$321)</f>
        <v>0</v>
      </c>
      <c r="Q108" s="43"/>
      <c r="R108" s="16">
        <f>CHOOSE(MATCH(Q108,{20,5.45,5.35,5.25,5.15,5.05,4.55,4.5,4.45,4.4,4.35,4.3,4.25,4.2,4.15,4.1,4.05,3.57,3.49,3.42,3.35,3.3,3.25,3.2,3.15,3.1,3.05,3,3.55,2.5,2.45,1},-1),0,10,20,30,40,50,60,62,64,66,68,70,72,74,76,78,80,85,90,95,100,101,102,103,104,105,106,107,108,109,110,110)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08" s="15" t="e">
        <f t="shared" si="2"/>
        <v>#DIV/0!</v>
      </c>
      <c r="T108" s="16" t="e">
        <f>LOOKUP(S108,标准!$H$328:$H$332,标准!$G$328:$G$332)</f>
        <v>#DIV/0!</v>
      </c>
    </row>
    <row r="109" spans="1:20" ht="14.25">
      <c r="A109" s="46"/>
      <c r="B109" s="63" t="s">
        <v>94</v>
      </c>
      <c r="C109" s="32"/>
      <c r="D109" s="33"/>
      <c r="E109" s="34" t="e">
        <f t="shared" si="3"/>
        <v>#DIV/0!</v>
      </c>
      <c r="F109" s="18" t="e">
        <f>LOOKUP(E109,标准!$I$16:$I$23,标准!$B$16:$B$23)</f>
        <v>#DIV/0!</v>
      </c>
      <c r="G109" s="17"/>
      <c r="H109" s="16">
        <f>LOOKUP(G109,标准!$M$229:$M$250,标准!$L$229:$L$250)</f>
        <v>0</v>
      </c>
      <c r="I109" s="30"/>
      <c r="J109" s="16">
        <f>LOOKUP(I109,标准!$I$156:$I$177,标准!$B$156:$B$177)</f>
        <v>30</v>
      </c>
      <c r="K109" s="30"/>
      <c r="L109" s="16">
        <f>CHOOSE(MATCH(K109,{30,11.9,11.7,11.5,11.3,11.1,10.9,10.7,10.5,10.3,10.1,9.9,9.7,9.5,9.3,9.1,8.9,8.6,8.3,8.2,8.1,4},-1),0,10,20,30,40,50,60,62,64,66,68,70,72,74,76,78,80,85,90,95,100,100)</f>
        <v>100</v>
      </c>
      <c r="M109" s="17"/>
      <c r="N109" s="61" t="e">
        <f>LOOKUP(M109,标准!$I$54:$I$75,标准!$B$54:$B$75)</f>
        <v>#N/A</v>
      </c>
      <c r="O109" s="37"/>
      <c r="P109" s="16">
        <f>LOOKUP(O109,标准!$J$290:$J$321,标准!$I$290:$I$321)</f>
        <v>0</v>
      </c>
      <c r="Q109" s="43"/>
      <c r="R109" s="16">
        <f>CHOOSE(MATCH(Q109,{20,5.45,5.35,5.25,5.15,5.05,4.55,4.5,4.45,4.4,4.35,4.3,4.25,4.2,4.15,4.1,4.05,3.57,3.49,3.42,3.35,3.3,3.25,3.2,3.15,3.1,3.05,3,3.55,2.5,2.45,1},-1),0,10,20,30,40,50,60,62,64,66,68,70,72,74,76,78,80,85,90,95,100,101,102,103,104,105,106,107,108,109,110,110)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09" s="15" t="e">
        <f t="shared" si="2"/>
        <v>#DIV/0!</v>
      </c>
      <c r="T109" s="16" t="e">
        <f>LOOKUP(S109,标准!$H$328:$H$332,标准!$G$328:$G$332)</f>
        <v>#DIV/0!</v>
      </c>
    </row>
    <row r="110" spans="1:20" ht="14.25">
      <c r="A110" s="46"/>
      <c r="B110" s="63" t="s">
        <v>94</v>
      </c>
      <c r="C110" s="32"/>
      <c r="D110" s="33"/>
      <c r="E110" s="34" t="e">
        <f t="shared" si="3"/>
        <v>#DIV/0!</v>
      </c>
      <c r="F110" s="18" t="e">
        <f>LOOKUP(E110,标准!$I$16:$I$23,标准!$B$16:$B$23)</f>
        <v>#DIV/0!</v>
      </c>
      <c r="G110" s="17"/>
      <c r="H110" s="16">
        <f>LOOKUP(G110,标准!$M$229:$M$250,标准!$L$229:$L$250)</f>
        <v>0</v>
      </c>
      <c r="I110" s="30"/>
      <c r="J110" s="16">
        <f>LOOKUP(I110,标准!$I$156:$I$177,标准!$B$156:$B$177)</f>
        <v>30</v>
      </c>
      <c r="K110" s="30"/>
      <c r="L110" s="16">
        <f>CHOOSE(MATCH(K110,{30,11.9,11.7,11.5,11.3,11.1,10.9,10.7,10.5,10.3,10.1,9.9,9.7,9.5,9.3,9.1,8.9,8.6,8.3,8.2,8.1,4},-1),0,10,20,30,40,50,60,62,64,66,68,70,72,74,76,78,80,85,90,95,100,100)</f>
        <v>100</v>
      </c>
      <c r="M110" s="17"/>
      <c r="N110" s="61" t="e">
        <f>LOOKUP(M110,标准!$I$54:$I$75,标准!$B$54:$B$75)</f>
        <v>#N/A</v>
      </c>
      <c r="O110" s="37"/>
      <c r="P110" s="16">
        <f>LOOKUP(O110,标准!$J$290:$J$321,标准!$I$290:$I$321)</f>
        <v>0</v>
      </c>
      <c r="Q110" s="43"/>
      <c r="R110" s="16">
        <f>CHOOSE(MATCH(Q110,{20,5.45,5.35,5.25,5.15,5.05,4.55,4.5,4.45,4.4,4.35,4.3,4.25,4.2,4.15,4.1,4.05,3.57,3.49,3.42,3.35,3.3,3.25,3.2,3.15,3.1,3.05,3,3.55,2.5,2.45,1},-1),0,10,20,30,40,50,60,62,64,66,68,70,72,74,76,78,80,85,90,95,100,101,102,103,104,105,106,107,108,109,110,110)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10" s="15" t="e">
        <f t="shared" si="2"/>
        <v>#DIV/0!</v>
      </c>
      <c r="T110" s="16" t="e">
        <f>LOOKUP(S110,标准!$H$328:$H$332,标准!$G$328:$G$332)</f>
        <v>#DIV/0!</v>
      </c>
    </row>
    <row r="111" spans="1:20" ht="14.25">
      <c r="A111" s="46"/>
      <c r="B111" s="63" t="s">
        <v>94</v>
      </c>
      <c r="C111" s="32"/>
      <c r="D111" s="33"/>
      <c r="E111" s="34" t="e">
        <f t="shared" si="3"/>
        <v>#DIV/0!</v>
      </c>
      <c r="F111" s="18" t="e">
        <f>LOOKUP(E111,标准!$I$16:$I$23,标准!$B$16:$B$23)</f>
        <v>#DIV/0!</v>
      </c>
      <c r="G111" s="17"/>
      <c r="H111" s="16">
        <f>LOOKUP(G111,标准!$M$229:$M$250,标准!$L$229:$L$250)</f>
        <v>0</v>
      </c>
      <c r="I111" s="30"/>
      <c r="J111" s="16">
        <f>LOOKUP(I111,标准!$I$156:$I$177,标准!$B$156:$B$177)</f>
        <v>30</v>
      </c>
      <c r="K111" s="30"/>
      <c r="L111" s="16">
        <f>CHOOSE(MATCH(K111,{30,11.9,11.7,11.5,11.3,11.1,10.9,10.7,10.5,10.3,10.1,9.9,9.7,9.5,9.3,9.1,8.9,8.6,8.3,8.2,8.1,4},-1),0,10,20,30,40,50,60,62,64,66,68,70,72,74,76,78,80,85,90,95,100,100)</f>
        <v>100</v>
      </c>
      <c r="M111" s="17"/>
      <c r="N111" s="61" t="e">
        <f>LOOKUP(M111,标准!$I$54:$I$75,标准!$B$54:$B$75)</f>
        <v>#N/A</v>
      </c>
      <c r="O111" s="37"/>
      <c r="P111" s="16">
        <f>LOOKUP(O111,标准!$J$290:$J$321,标准!$I$290:$I$321)</f>
        <v>0</v>
      </c>
      <c r="Q111" s="43"/>
      <c r="R111" s="16">
        <f>CHOOSE(MATCH(Q111,{20,5.45,5.35,5.25,5.15,5.05,4.55,4.5,4.45,4.4,4.35,4.3,4.25,4.2,4.15,4.1,4.05,3.57,3.49,3.42,3.35,3.3,3.25,3.2,3.15,3.1,3.05,3,3.55,2.5,2.45,1},-1),0,10,20,30,40,50,60,62,64,66,68,70,72,74,76,78,80,85,90,95,100,101,102,103,104,105,106,107,108,109,110,110)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11" s="15" t="e">
        <f t="shared" si="2"/>
        <v>#DIV/0!</v>
      </c>
      <c r="T111" s="16" t="e">
        <f>LOOKUP(S111,标准!$H$328:$H$332,标准!$G$328:$G$332)</f>
        <v>#DIV/0!</v>
      </c>
    </row>
    <row r="112" spans="1:20" ht="14.25">
      <c r="A112" s="46"/>
      <c r="B112" s="63" t="s">
        <v>94</v>
      </c>
      <c r="C112" s="32"/>
      <c r="D112" s="33"/>
      <c r="E112" s="34" t="e">
        <f t="shared" si="3"/>
        <v>#DIV/0!</v>
      </c>
      <c r="F112" s="18" t="e">
        <f>LOOKUP(E112,标准!$I$16:$I$23,标准!$B$16:$B$23)</f>
        <v>#DIV/0!</v>
      </c>
      <c r="G112" s="17"/>
      <c r="H112" s="16">
        <f>LOOKUP(G112,标准!$M$229:$M$250,标准!$L$229:$L$250)</f>
        <v>0</v>
      </c>
      <c r="I112" s="30"/>
      <c r="J112" s="16">
        <f>LOOKUP(I112,标准!$I$156:$I$177,标准!$B$156:$B$177)</f>
        <v>30</v>
      </c>
      <c r="K112" s="30"/>
      <c r="L112" s="16">
        <f>CHOOSE(MATCH(K112,{30,11.9,11.7,11.5,11.3,11.1,10.9,10.7,10.5,10.3,10.1,9.9,9.7,9.5,9.3,9.1,8.9,8.6,8.3,8.2,8.1,4},-1),0,10,20,30,40,50,60,62,64,66,68,70,72,74,76,78,80,85,90,95,100,100)</f>
        <v>100</v>
      </c>
      <c r="M112" s="17"/>
      <c r="N112" s="61" t="e">
        <f>LOOKUP(M112,标准!$I$54:$I$75,标准!$B$54:$B$75)</f>
        <v>#N/A</v>
      </c>
      <c r="O112" s="37"/>
      <c r="P112" s="16">
        <f>LOOKUP(O112,标准!$J$290:$J$321,标准!$I$290:$I$321)</f>
        <v>0</v>
      </c>
      <c r="Q112" s="43"/>
      <c r="R112" s="16">
        <f>CHOOSE(MATCH(Q112,{20,5.45,5.35,5.25,5.15,5.05,4.55,4.5,4.45,4.4,4.35,4.3,4.25,4.2,4.15,4.1,4.05,3.57,3.49,3.42,3.35,3.3,3.25,3.2,3.15,3.1,3.05,3,3.55,2.5,2.45,1},-1),0,10,20,30,40,50,60,62,64,66,68,70,72,74,76,78,80,85,90,95,100,101,102,103,104,105,106,107,108,109,110,110)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12" s="15" t="e">
        <f t="shared" si="2"/>
        <v>#DIV/0!</v>
      </c>
      <c r="T112" s="16" t="e">
        <f>LOOKUP(S112,标准!$H$328:$H$332,标准!$G$328:$G$332)</f>
        <v>#DIV/0!</v>
      </c>
    </row>
    <row r="113" spans="1:20" ht="14.25">
      <c r="A113" s="46"/>
      <c r="B113" s="63" t="s">
        <v>94</v>
      </c>
      <c r="C113" s="32"/>
      <c r="D113" s="33"/>
      <c r="E113" s="34" t="e">
        <f t="shared" si="3"/>
        <v>#DIV/0!</v>
      </c>
      <c r="F113" s="18" t="e">
        <f>LOOKUP(E113,标准!$I$16:$I$23,标准!$B$16:$B$23)</f>
        <v>#DIV/0!</v>
      </c>
      <c r="G113" s="17"/>
      <c r="H113" s="16">
        <f>LOOKUP(G113,标准!$M$229:$M$250,标准!$L$229:$L$250)</f>
        <v>0</v>
      </c>
      <c r="I113" s="30"/>
      <c r="J113" s="16">
        <f>LOOKUP(I113,标准!$I$156:$I$177,标准!$B$156:$B$177)</f>
        <v>30</v>
      </c>
      <c r="K113" s="30"/>
      <c r="L113" s="16">
        <f>CHOOSE(MATCH(K113,{30,11.9,11.7,11.5,11.3,11.1,10.9,10.7,10.5,10.3,10.1,9.9,9.7,9.5,9.3,9.1,8.9,8.6,8.3,8.2,8.1,4},-1),0,10,20,30,40,50,60,62,64,66,68,70,72,74,76,78,80,85,90,95,100,100)</f>
        <v>100</v>
      </c>
      <c r="M113" s="17"/>
      <c r="N113" s="61" t="e">
        <f>LOOKUP(M113,标准!$I$54:$I$75,标准!$B$54:$B$75)</f>
        <v>#N/A</v>
      </c>
      <c r="O113" s="37"/>
      <c r="P113" s="16">
        <f>LOOKUP(O113,标准!$J$290:$J$321,标准!$I$290:$I$321)</f>
        <v>0</v>
      </c>
      <c r="Q113" s="43"/>
      <c r="R113" s="16">
        <f>CHOOSE(MATCH(Q113,{20,5.45,5.35,5.25,5.15,5.05,4.55,4.5,4.45,4.4,4.35,4.3,4.25,4.2,4.15,4.1,4.05,3.57,3.49,3.42,3.35,3.3,3.25,3.2,3.15,3.1,3.05,3,3.55,2.5,2.45,1},-1),0,10,20,30,40,50,60,62,64,66,68,70,72,74,76,78,80,85,90,95,100,101,102,103,104,105,106,107,108,109,110,110)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13" s="15" t="e">
        <f t="shared" si="2"/>
        <v>#DIV/0!</v>
      </c>
      <c r="T113" s="16" t="e">
        <f>LOOKUP(S113,标准!$H$328:$H$332,标准!$G$328:$G$332)</f>
        <v>#DIV/0!</v>
      </c>
    </row>
    <row r="114" spans="1:20" ht="14.25">
      <c r="A114" s="46"/>
      <c r="B114" s="63" t="s">
        <v>94</v>
      </c>
      <c r="C114" s="32"/>
      <c r="D114" s="33"/>
      <c r="E114" s="34" t="e">
        <f t="shared" si="3"/>
        <v>#DIV/0!</v>
      </c>
      <c r="F114" s="18" t="e">
        <f>LOOKUP(E114,标准!$I$16:$I$23,标准!$B$16:$B$23)</f>
        <v>#DIV/0!</v>
      </c>
      <c r="G114" s="17"/>
      <c r="H114" s="16">
        <f>LOOKUP(G114,标准!$M$229:$M$250,标准!$L$229:$L$250)</f>
        <v>0</v>
      </c>
      <c r="I114" s="30"/>
      <c r="J114" s="16">
        <f>LOOKUP(I114,标准!$I$156:$I$177,标准!$B$156:$B$177)</f>
        <v>30</v>
      </c>
      <c r="K114" s="30"/>
      <c r="L114" s="16">
        <f>CHOOSE(MATCH(K114,{30,11.9,11.7,11.5,11.3,11.1,10.9,10.7,10.5,10.3,10.1,9.9,9.7,9.5,9.3,9.1,8.9,8.6,8.3,8.2,8.1,4},-1),0,10,20,30,40,50,60,62,64,66,68,70,72,74,76,78,80,85,90,95,100,100)</f>
        <v>100</v>
      </c>
      <c r="M114" s="17"/>
      <c r="N114" s="61" t="e">
        <f>LOOKUP(M114,标准!$I$54:$I$75,标准!$B$54:$B$75)</f>
        <v>#N/A</v>
      </c>
      <c r="O114" s="37"/>
      <c r="P114" s="16">
        <f>LOOKUP(O114,标准!$J$290:$J$321,标准!$I$290:$I$321)</f>
        <v>0</v>
      </c>
      <c r="Q114" s="43"/>
      <c r="R114" s="16">
        <f>CHOOSE(MATCH(Q114,{20,5.45,5.35,5.25,5.15,5.05,4.55,4.5,4.45,4.4,4.35,4.3,4.25,4.2,4.15,4.1,4.05,3.57,3.49,3.42,3.35,3.3,3.25,3.2,3.15,3.1,3.05,3,3.55,2.5,2.45,1},-1),0,10,20,30,40,50,60,62,64,66,68,70,72,74,76,78,80,85,90,95,100,101,102,103,104,105,106,107,108,109,110,110)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14" s="15" t="e">
        <f t="shared" si="2"/>
        <v>#DIV/0!</v>
      </c>
      <c r="T114" s="16" t="e">
        <f>LOOKUP(S114,标准!$H$328:$H$332,标准!$G$328:$G$332)</f>
        <v>#DIV/0!</v>
      </c>
    </row>
    <row r="115" spans="1:20" ht="14.25">
      <c r="A115" s="46"/>
      <c r="B115" s="63" t="s">
        <v>94</v>
      </c>
      <c r="C115" s="32"/>
      <c r="D115" s="33"/>
      <c r="E115" s="34" t="e">
        <f t="shared" si="3"/>
        <v>#DIV/0!</v>
      </c>
      <c r="F115" s="18" t="e">
        <f>LOOKUP(E115,标准!$I$16:$I$23,标准!$B$16:$B$23)</f>
        <v>#DIV/0!</v>
      </c>
      <c r="G115" s="17"/>
      <c r="H115" s="16">
        <f>LOOKUP(G115,标准!$M$229:$M$250,标准!$L$229:$L$250)</f>
        <v>0</v>
      </c>
      <c r="I115" s="30"/>
      <c r="J115" s="16">
        <f>LOOKUP(I115,标准!$I$156:$I$177,标准!$B$156:$B$177)</f>
        <v>30</v>
      </c>
      <c r="K115" s="30"/>
      <c r="L115" s="16">
        <f>CHOOSE(MATCH(K115,{30,11.9,11.7,11.5,11.3,11.1,10.9,10.7,10.5,10.3,10.1,9.9,9.7,9.5,9.3,9.1,8.9,8.6,8.3,8.2,8.1,4},-1),0,10,20,30,40,50,60,62,64,66,68,70,72,74,76,78,80,85,90,95,100,100)</f>
        <v>100</v>
      </c>
      <c r="M115" s="17"/>
      <c r="N115" s="61" t="e">
        <f>LOOKUP(M115,标准!$I$54:$I$75,标准!$B$54:$B$75)</f>
        <v>#N/A</v>
      </c>
      <c r="O115" s="37"/>
      <c r="P115" s="16">
        <f>LOOKUP(O115,标准!$J$290:$J$321,标准!$I$290:$I$321)</f>
        <v>0</v>
      </c>
      <c r="Q115" s="43"/>
      <c r="R115" s="16">
        <f>CHOOSE(MATCH(Q115,{20,5.45,5.35,5.25,5.15,5.05,4.55,4.5,4.45,4.4,4.35,4.3,4.25,4.2,4.15,4.1,4.05,3.57,3.49,3.42,3.35,3.3,3.25,3.2,3.15,3.1,3.05,3,3.55,2.5,2.45,1},-1),0,10,20,30,40,50,60,62,64,66,68,70,72,74,76,78,80,85,90,95,100,101,102,103,104,105,106,107,108,109,110,110)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15" s="15" t="e">
        <f t="shared" si="2"/>
        <v>#DIV/0!</v>
      </c>
      <c r="T115" s="16" t="e">
        <f>LOOKUP(S115,标准!$H$328:$H$332,标准!$G$328:$G$332)</f>
        <v>#DIV/0!</v>
      </c>
    </row>
    <row r="116" spans="1:20" ht="14.25">
      <c r="A116" s="46"/>
      <c r="B116" s="63" t="s">
        <v>94</v>
      </c>
      <c r="C116" s="32"/>
      <c r="D116" s="33"/>
      <c r="E116" s="34" t="e">
        <f t="shared" si="3"/>
        <v>#DIV/0!</v>
      </c>
      <c r="F116" s="18" t="e">
        <f>LOOKUP(E116,标准!$I$16:$I$23,标准!$B$16:$B$23)</f>
        <v>#DIV/0!</v>
      </c>
      <c r="G116" s="17"/>
      <c r="H116" s="16">
        <f>LOOKUP(G116,标准!$M$229:$M$250,标准!$L$229:$L$250)</f>
        <v>0</v>
      </c>
      <c r="I116" s="30"/>
      <c r="J116" s="16">
        <f>LOOKUP(I116,标准!$I$156:$I$177,标准!$B$156:$B$177)</f>
        <v>30</v>
      </c>
      <c r="K116" s="30"/>
      <c r="L116" s="16">
        <f>CHOOSE(MATCH(K116,{30,11.9,11.7,11.5,11.3,11.1,10.9,10.7,10.5,10.3,10.1,9.9,9.7,9.5,9.3,9.1,8.9,8.6,8.3,8.2,8.1,4},-1),0,10,20,30,40,50,60,62,64,66,68,70,72,74,76,78,80,85,90,95,100,100)</f>
        <v>100</v>
      </c>
      <c r="M116" s="17"/>
      <c r="N116" s="61" t="e">
        <f>LOOKUP(M116,标准!$I$54:$I$75,标准!$B$54:$B$75)</f>
        <v>#N/A</v>
      </c>
      <c r="O116" s="37"/>
      <c r="P116" s="16">
        <f>LOOKUP(O116,标准!$J$290:$J$321,标准!$I$290:$I$321)</f>
        <v>0</v>
      </c>
      <c r="Q116" s="43"/>
      <c r="R116" s="16">
        <f>CHOOSE(MATCH(Q116,{20,5.45,5.35,5.25,5.15,5.05,4.55,4.5,4.45,4.4,4.35,4.3,4.25,4.2,4.15,4.1,4.05,3.57,3.49,3.42,3.35,3.3,3.25,3.2,3.15,3.1,3.05,3,3.55,2.5,2.45,1},-1),0,10,20,30,40,50,60,62,64,66,68,70,72,74,76,78,80,85,90,95,100,101,102,103,104,105,106,107,108,109,110,110)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16" s="15" t="e">
        <f t="shared" si="2"/>
        <v>#DIV/0!</v>
      </c>
      <c r="T116" s="16" t="e">
        <f>LOOKUP(S116,标准!$H$328:$H$332,标准!$G$328:$G$332)</f>
        <v>#DIV/0!</v>
      </c>
    </row>
    <row r="117" spans="1:20" ht="14.25">
      <c r="A117" s="46"/>
      <c r="B117" s="63" t="s">
        <v>94</v>
      </c>
      <c r="C117" s="32"/>
      <c r="D117" s="33"/>
      <c r="E117" s="34" t="e">
        <f t="shared" si="3"/>
        <v>#DIV/0!</v>
      </c>
      <c r="F117" s="18" t="e">
        <f>LOOKUP(E117,标准!$I$16:$I$23,标准!$B$16:$B$23)</f>
        <v>#DIV/0!</v>
      </c>
      <c r="G117" s="17"/>
      <c r="H117" s="16">
        <f>LOOKUP(G117,标准!$M$229:$M$250,标准!$L$229:$L$250)</f>
        <v>0</v>
      </c>
      <c r="I117" s="30"/>
      <c r="J117" s="16">
        <f>LOOKUP(I117,标准!$I$156:$I$177,标准!$B$156:$B$177)</f>
        <v>30</v>
      </c>
      <c r="K117" s="30"/>
      <c r="L117" s="16">
        <f>CHOOSE(MATCH(K117,{30,11.9,11.7,11.5,11.3,11.1,10.9,10.7,10.5,10.3,10.1,9.9,9.7,9.5,9.3,9.1,8.9,8.6,8.3,8.2,8.1,4},-1),0,10,20,30,40,50,60,62,64,66,68,70,72,74,76,78,80,85,90,95,100,100)</f>
        <v>100</v>
      </c>
      <c r="M117" s="17"/>
      <c r="N117" s="61" t="e">
        <f>LOOKUP(M117,标准!$I$54:$I$75,标准!$B$54:$B$75)</f>
        <v>#N/A</v>
      </c>
      <c r="O117" s="37"/>
      <c r="P117" s="16">
        <f>LOOKUP(O117,标准!$J$290:$J$321,标准!$I$290:$I$321)</f>
        <v>0</v>
      </c>
      <c r="Q117" s="43"/>
      <c r="R117" s="16">
        <f>CHOOSE(MATCH(Q117,{20,5.45,5.35,5.25,5.15,5.05,4.55,4.5,4.45,4.4,4.35,4.3,4.25,4.2,4.15,4.1,4.05,3.57,3.49,3.42,3.35,3.3,3.25,3.2,3.15,3.1,3.05,3,3.55,2.5,2.45,1},-1),0,10,20,30,40,50,60,62,64,66,68,70,72,74,76,78,80,85,90,95,100,101,102,103,104,105,106,107,108,109,110,110)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17" s="15" t="e">
        <f t="shared" si="2"/>
        <v>#DIV/0!</v>
      </c>
      <c r="T117" s="16" t="e">
        <f>LOOKUP(S117,标准!$H$328:$H$332,标准!$G$328:$G$332)</f>
        <v>#DIV/0!</v>
      </c>
    </row>
    <row r="118" spans="1:20" ht="14.25">
      <c r="A118" s="46"/>
      <c r="B118" s="63" t="s">
        <v>94</v>
      </c>
      <c r="C118" s="32"/>
      <c r="D118" s="33"/>
      <c r="E118" s="34" t="e">
        <f t="shared" si="3"/>
        <v>#DIV/0!</v>
      </c>
      <c r="F118" s="18" t="e">
        <f>LOOKUP(E118,标准!$I$16:$I$23,标准!$B$16:$B$23)</f>
        <v>#DIV/0!</v>
      </c>
      <c r="G118" s="17"/>
      <c r="H118" s="16">
        <f>LOOKUP(G118,标准!$M$229:$M$250,标准!$L$229:$L$250)</f>
        <v>0</v>
      </c>
      <c r="I118" s="30"/>
      <c r="J118" s="16">
        <f>LOOKUP(I118,标准!$I$156:$I$177,标准!$B$156:$B$177)</f>
        <v>30</v>
      </c>
      <c r="K118" s="30"/>
      <c r="L118" s="16">
        <f>CHOOSE(MATCH(K118,{30,11.9,11.7,11.5,11.3,11.1,10.9,10.7,10.5,10.3,10.1,9.9,9.7,9.5,9.3,9.1,8.9,8.6,8.3,8.2,8.1,4},-1),0,10,20,30,40,50,60,62,64,66,68,70,72,74,76,78,80,85,90,95,100,100)</f>
        <v>100</v>
      </c>
      <c r="M118" s="17"/>
      <c r="N118" s="61" t="e">
        <f>LOOKUP(M118,标准!$I$54:$I$75,标准!$B$54:$B$75)</f>
        <v>#N/A</v>
      </c>
      <c r="O118" s="37"/>
      <c r="P118" s="16">
        <f>LOOKUP(O118,标准!$J$290:$J$321,标准!$I$290:$I$321)</f>
        <v>0</v>
      </c>
      <c r="Q118" s="43"/>
      <c r="R118" s="16">
        <f>CHOOSE(MATCH(Q118,{20,5.45,5.35,5.25,5.15,5.05,4.55,4.5,4.45,4.4,4.35,4.3,4.25,4.2,4.15,4.1,4.05,3.57,3.49,3.42,3.35,3.3,3.25,3.2,3.15,3.1,3.05,3,3.55,2.5,2.45,1},-1),0,10,20,30,40,50,60,62,64,66,68,70,72,74,76,78,80,85,90,95,100,101,102,103,104,105,106,107,108,109,110,110)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18" s="15" t="e">
        <f t="shared" si="2"/>
        <v>#DIV/0!</v>
      </c>
      <c r="T118" s="16" t="e">
        <f>LOOKUP(S118,标准!$H$328:$H$332,标准!$G$328:$G$332)</f>
        <v>#DIV/0!</v>
      </c>
    </row>
    <row r="119" spans="1:20" ht="14.25">
      <c r="A119" s="46"/>
      <c r="B119" s="63" t="s">
        <v>94</v>
      </c>
      <c r="C119" s="32"/>
      <c r="D119" s="33"/>
      <c r="E119" s="34" t="e">
        <f t="shared" si="3"/>
        <v>#DIV/0!</v>
      </c>
      <c r="F119" s="18" t="e">
        <f>LOOKUP(E119,标准!$I$16:$I$23,标准!$B$16:$B$23)</f>
        <v>#DIV/0!</v>
      </c>
      <c r="G119" s="17"/>
      <c r="H119" s="16">
        <f>LOOKUP(G119,标准!$M$229:$M$250,标准!$L$229:$L$250)</f>
        <v>0</v>
      </c>
      <c r="I119" s="30"/>
      <c r="J119" s="16">
        <f>LOOKUP(I119,标准!$I$156:$I$177,标准!$B$156:$B$177)</f>
        <v>30</v>
      </c>
      <c r="K119" s="30"/>
      <c r="L119" s="16">
        <f>CHOOSE(MATCH(K119,{30,11.9,11.7,11.5,11.3,11.1,10.9,10.7,10.5,10.3,10.1,9.9,9.7,9.5,9.3,9.1,8.9,8.6,8.3,8.2,8.1,4},-1),0,10,20,30,40,50,60,62,64,66,68,70,72,74,76,78,80,85,90,95,100,100)</f>
        <v>100</v>
      </c>
      <c r="M119" s="17"/>
      <c r="N119" s="61" t="e">
        <f>LOOKUP(M119,标准!$I$54:$I$75,标准!$B$54:$B$75)</f>
        <v>#N/A</v>
      </c>
      <c r="O119" s="37"/>
      <c r="P119" s="16">
        <f>LOOKUP(O119,标准!$J$290:$J$321,标准!$I$290:$I$321)</f>
        <v>0</v>
      </c>
      <c r="Q119" s="43"/>
      <c r="R119" s="16">
        <f>CHOOSE(MATCH(Q119,{20,5.45,5.35,5.25,5.15,5.05,4.55,4.5,4.45,4.4,4.35,4.3,4.25,4.2,4.15,4.1,4.05,3.57,3.49,3.42,3.35,3.3,3.25,3.2,3.15,3.1,3.05,3,3.55,2.5,2.45,1},-1),0,10,20,30,40,50,60,62,64,66,68,70,72,74,76,78,80,85,90,95,100,101,102,103,104,105,106,107,108,109,110,110)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19" s="15" t="e">
        <f t="shared" si="2"/>
        <v>#DIV/0!</v>
      </c>
      <c r="T119" s="16" t="e">
        <f>LOOKUP(S119,标准!$H$328:$H$332,标准!$G$328:$G$332)</f>
        <v>#DIV/0!</v>
      </c>
    </row>
    <row r="120" spans="1:20" ht="14.25">
      <c r="A120" s="46"/>
      <c r="B120" s="63" t="s">
        <v>94</v>
      </c>
      <c r="C120" s="32"/>
      <c r="D120" s="33"/>
      <c r="E120" s="34" t="e">
        <f t="shared" si="3"/>
        <v>#DIV/0!</v>
      </c>
      <c r="F120" s="18" t="e">
        <f>LOOKUP(E120,标准!$I$16:$I$23,标准!$B$16:$B$23)</f>
        <v>#DIV/0!</v>
      </c>
      <c r="G120" s="17"/>
      <c r="H120" s="16">
        <f>LOOKUP(G120,标准!$M$229:$M$250,标准!$L$229:$L$250)</f>
        <v>0</v>
      </c>
      <c r="I120" s="30"/>
      <c r="J120" s="16">
        <f>LOOKUP(I120,标准!$I$156:$I$177,标准!$B$156:$B$177)</f>
        <v>30</v>
      </c>
      <c r="K120" s="30"/>
      <c r="L120" s="16">
        <f>CHOOSE(MATCH(K120,{30,11.9,11.7,11.5,11.3,11.1,10.9,10.7,10.5,10.3,10.1,9.9,9.7,9.5,9.3,9.1,8.9,8.6,8.3,8.2,8.1,4},-1),0,10,20,30,40,50,60,62,64,66,68,70,72,74,76,78,80,85,90,95,100,100)</f>
        <v>100</v>
      </c>
      <c r="M120" s="17"/>
      <c r="N120" s="61" t="e">
        <f>LOOKUP(M120,标准!$I$54:$I$75,标准!$B$54:$B$75)</f>
        <v>#N/A</v>
      </c>
      <c r="O120" s="37"/>
      <c r="P120" s="16">
        <f>LOOKUP(O120,标准!$J$290:$J$321,标准!$I$290:$I$321)</f>
        <v>0</v>
      </c>
      <c r="Q120" s="43"/>
      <c r="R120" s="16">
        <f>CHOOSE(MATCH(Q120,{20,5.45,5.35,5.25,5.15,5.05,4.55,4.5,4.45,4.4,4.35,4.3,4.25,4.2,4.15,4.1,4.05,3.57,3.49,3.42,3.35,3.3,3.25,3.2,3.15,3.1,3.05,3,3.55,2.5,2.45,1},-1),0,10,20,30,40,50,60,62,64,66,68,70,72,74,76,78,80,85,90,95,100,101,102,103,104,105,106,107,108,109,110,110)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20" s="15" t="e">
        <f t="shared" si="2"/>
        <v>#DIV/0!</v>
      </c>
      <c r="T120" s="16" t="e">
        <f>LOOKUP(S120,标准!$H$328:$H$332,标准!$G$328:$G$332)</f>
        <v>#DIV/0!</v>
      </c>
    </row>
    <row r="121" spans="1:20" ht="14.25">
      <c r="A121" s="46"/>
      <c r="B121" s="63" t="s">
        <v>94</v>
      </c>
      <c r="C121" s="32"/>
      <c r="D121" s="33"/>
      <c r="E121" s="34" t="e">
        <f t="shared" si="3"/>
        <v>#DIV/0!</v>
      </c>
      <c r="F121" s="18" t="e">
        <f>LOOKUP(E121,标准!$I$16:$I$23,标准!$B$16:$B$23)</f>
        <v>#DIV/0!</v>
      </c>
      <c r="G121" s="17"/>
      <c r="H121" s="16">
        <f>LOOKUP(G121,标准!$M$229:$M$250,标准!$L$229:$L$250)</f>
        <v>0</v>
      </c>
      <c r="I121" s="30"/>
      <c r="J121" s="16">
        <f>LOOKUP(I121,标准!$I$156:$I$177,标准!$B$156:$B$177)</f>
        <v>30</v>
      </c>
      <c r="K121" s="30"/>
      <c r="L121" s="16">
        <f>CHOOSE(MATCH(K121,{30,11.9,11.7,11.5,11.3,11.1,10.9,10.7,10.5,10.3,10.1,9.9,9.7,9.5,9.3,9.1,8.9,8.6,8.3,8.2,8.1,4},-1),0,10,20,30,40,50,60,62,64,66,68,70,72,74,76,78,80,85,90,95,100,100)</f>
        <v>100</v>
      </c>
      <c r="M121" s="17"/>
      <c r="N121" s="61" t="e">
        <f>LOOKUP(M121,标准!$I$54:$I$75,标准!$B$54:$B$75)</f>
        <v>#N/A</v>
      </c>
      <c r="O121" s="37"/>
      <c r="P121" s="16">
        <f>LOOKUP(O121,标准!$J$290:$J$321,标准!$I$290:$I$321)</f>
        <v>0</v>
      </c>
      <c r="Q121" s="43"/>
      <c r="R121" s="16">
        <f>CHOOSE(MATCH(Q121,{20,5.45,5.35,5.25,5.15,5.05,4.55,4.5,4.45,4.4,4.35,4.3,4.25,4.2,4.15,4.1,4.05,3.57,3.49,3.42,3.35,3.3,3.25,3.2,3.15,3.1,3.05,3,3.55,2.5,2.45,1},-1),0,10,20,30,40,50,60,62,64,66,68,70,72,74,76,78,80,85,90,95,100,101,102,103,104,105,106,107,108,109,110,110)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21" s="15" t="e">
        <f t="shared" si="2"/>
        <v>#DIV/0!</v>
      </c>
      <c r="T121" s="16" t="e">
        <f>LOOKUP(S121,标准!$H$328:$H$332,标准!$G$328:$G$332)</f>
        <v>#DIV/0!</v>
      </c>
    </row>
    <row r="122" spans="1:20" ht="14.25">
      <c r="A122" s="46"/>
      <c r="B122" s="63" t="s">
        <v>94</v>
      </c>
      <c r="C122" s="32"/>
      <c r="D122" s="33"/>
      <c r="E122" s="34" t="e">
        <f t="shared" si="3"/>
        <v>#DIV/0!</v>
      </c>
      <c r="F122" s="18" t="e">
        <f>LOOKUP(E122,标准!$I$16:$I$23,标准!$B$16:$B$23)</f>
        <v>#DIV/0!</v>
      </c>
      <c r="G122" s="17"/>
      <c r="H122" s="16">
        <f>LOOKUP(G122,标准!$M$229:$M$250,标准!$L$229:$L$250)</f>
        <v>0</v>
      </c>
      <c r="I122" s="30"/>
      <c r="J122" s="16">
        <f>LOOKUP(I122,标准!$I$156:$I$177,标准!$B$156:$B$177)</f>
        <v>30</v>
      </c>
      <c r="K122" s="30"/>
      <c r="L122" s="16">
        <f>CHOOSE(MATCH(K122,{30,11.9,11.7,11.5,11.3,11.1,10.9,10.7,10.5,10.3,10.1,9.9,9.7,9.5,9.3,9.1,8.9,8.6,8.3,8.2,8.1,4},-1),0,10,20,30,40,50,60,62,64,66,68,70,72,74,76,78,80,85,90,95,100,100)</f>
        <v>100</v>
      </c>
      <c r="M122" s="17"/>
      <c r="N122" s="61" t="e">
        <f>LOOKUP(M122,标准!$I$54:$I$75,标准!$B$54:$B$75)</f>
        <v>#N/A</v>
      </c>
      <c r="O122" s="37"/>
      <c r="P122" s="16">
        <f>LOOKUP(O122,标准!$J$290:$J$321,标准!$I$290:$I$321)</f>
        <v>0</v>
      </c>
      <c r="Q122" s="43"/>
      <c r="R122" s="16">
        <f>CHOOSE(MATCH(Q122,{20,5.45,5.35,5.25,5.15,5.05,4.55,4.5,4.45,4.4,4.35,4.3,4.25,4.2,4.15,4.1,4.05,3.57,3.49,3.42,3.35,3.3,3.25,3.2,3.15,3.1,3.05,3,3.55,2.5,2.45,1},-1),0,10,20,30,40,50,60,62,64,66,68,70,72,74,76,78,80,85,90,95,100,101,102,103,104,105,106,107,108,109,110,110)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22" s="15" t="e">
        <f t="shared" si="2"/>
        <v>#DIV/0!</v>
      </c>
      <c r="T122" s="16" t="e">
        <f>LOOKUP(S122,标准!$H$328:$H$332,标准!$G$328:$G$332)</f>
        <v>#DIV/0!</v>
      </c>
    </row>
    <row r="123" spans="1:20" ht="14.25">
      <c r="A123" s="46"/>
      <c r="B123" s="63" t="s">
        <v>94</v>
      </c>
      <c r="C123" s="32"/>
      <c r="D123" s="33"/>
      <c r="E123" s="34" t="e">
        <f t="shared" si="3"/>
        <v>#DIV/0!</v>
      </c>
      <c r="F123" s="18" t="e">
        <f>LOOKUP(E123,标准!$I$16:$I$23,标准!$B$16:$B$23)</f>
        <v>#DIV/0!</v>
      </c>
      <c r="G123" s="17"/>
      <c r="H123" s="16">
        <f>LOOKUP(G123,标准!$M$229:$M$250,标准!$L$229:$L$250)</f>
        <v>0</v>
      </c>
      <c r="I123" s="30"/>
      <c r="J123" s="16">
        <f>LOOKUP(I123,标准!$I$156:$I$177,标准!$B$156:$B$177)</f>
        <v>30</v>
      </c>
      <c r="K123" s="30"/>
      <c r="L123" s="16">
        <f>CHOOSE(MATCH(K123,{30,11.9,11.7,11.5,11.3,11.1,10.9,10.7,10.5,10.3,10.1,9.9,9.7,9.5,9.3,9.1,8.9,8.6,8.3,8.2,8.1,4},-1),0,10,20,30,40,50,60,62,64,66,68,70,72,74,76,78,80,85,90,95,100,100)</f>
        <v>100</v>
      </c>
      <c r="M123" s="17"/>
      <c r="N123" s="61" t="e">
        <f>LOOKUP(M123,标准!$I$54:$I$75,标准!$B$54:$B$75)</f>
        <v>#N/A</v>
      </c>
      <c r="O123" s="37"/>
      <c r="P123" s="16">
        <f>LOOKUP(O123,标准!$J$290:$J$321,标准!$I$290:$I$321)</f>
        <v>0</v>
      </c>
      <c r="Q123" s="43"/>
      <c r="R123" s="16">
        <f>CHOOSE(MATCH(Q123,{20,5.45,5.35,5.25,5.15,5.05,4.55,4.5,4.45,4.4,4.35,4.3,4.25,4.2,4.15,4.1,4.05,3.57,3.49,3.42,3.35,3.3,3.25,3.2,3.15,3.1,3.05,3,3.55,2.5,2.45,1},-1),0,10,20,30,40,50,60,62,64,66,68,70,72,74,76,78,80,85,90,95,100,101,102,103,104,105,106,107,108,109,110,110)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23" s="15" t="e">
        <f t="shared" si="2"/>
        <v>#DIV/0!</v>
      </c>
      <c r="T123" s="16" t="e">
        <f>LOOKUP(S123,标准!$H$328:$H$332,标准!$G$328:$G$332)</f>
        <v>#DIV/0!</v>
      </c>
    </row>
    <row r="124" spans="1:20" ht="14.25">
      <c r="A124" s="46"/>
      <c r="B124" s="63" t="s">
        <v>94</v>
      </c>
      <c r="C124" s="32"/>
      <c r="D124" s="33"/>
      <c r="E124" s="34" t="e">
        <f t="shared" si="3"/>
        <v>#DIV/0!</v>
      </c>
      <c r="F124" s="18" t="e">
        <f>LOOKUP(E124,标准!$I$16:$I$23,标准!$B$16:$B$23)</f>
        <v>#DIV/0!</v>
      </c>
      <c r="G124" s="17"/>
      <c r="H124" s="16">
        <f>LOOKUP(G124,标准!$M$229:$M$250,标准!$L$229:$L$250)</f>
        <v>0</v>
      </c>
      <c r="I124" s="30"/>
      <c r="J124" s="16">
        <f>LOOKUP(I124,标准!$I$156:$I$177,标准!$B$156:$B$177)</f>
        <v>30</v>
      </c>
      <c r="K124" s="30"/>
      <c r="L124" s="16">
        <f>CHOOSE(MATCH(K124,{30,11.9,11.7,11.5,11.3,11.1,10.9,10.7,10.5,10.3,10.1,9.9,9.7,9.5,9.3,9.1,8.9,8.6,8.3,8.2,8.1,4},-1),0,10,20,30,40,50,60,62,64,66,68,70,72,74,76,78,80,85,90,95,100,100)</f>
        <v>100</v>
      </c>
      <c r="M124" s="17"/>
      <c r="N124" s="61" t="e">
        <f>LOOKUP(M124,标准!$I$54:$I$75,标准!$B$54:$B$75)</f>
        <v>#N/A</v>
      </c>
      <c r="O124" s="37"/>
      <c r="P124" s="16">
        <f>LOOKUP(O124,标准!$J$290:$J$321,标准!$I$290:$I$321)</f>
        <v>0</v>
      </c>
      <c r="Q124" s="43"/>
      <c r="R124" s="16">
        <f>CHOOSE(MATCH(Q124,{20,5.45,5.35,5.25,5.15,5.05,4.55,4.5,4.45,4.4,4.35,4.3,4.25,4.2,4.15,4.1,4.05,3.57,3.49,3.42,3.35,3.3,3.25,3.2,3.15,3.1,3.05,3,3.55,2.5,2.45,1},-1),0,10,20,30,40,50,60,62,64,66,68,70,72,74,76,78,80,85,90,95,100,101,102,103,104,105,106,107,108,109,110,110)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24" s="15" t="e">
        <f t="shared" si="2"/>
        <v>#DIV/0!</v>
      </c>
      <c r="T124" s="16" t="e">
        <f>LOOKUP(S124,标准!$H$328:$H$332,标准!$G$328:$G$332)</f>
        <v>#DIV/0!</v>
      </c>
    </row>
    <row r="125" spans="1:20" ht="14.25">
      <c r="A125" s="46"/>
      <c r="B125" s="63" t="s">
        <v>94</v>
      </c>
      <c r="C125" s="32"/>
      <c r="D125" s="33"/>
      <c r="E125" s="34" t="e">
        <f t="shared" si="3"/>
        <v>#DIV/0!</v>
      </c>
      <c r="F125" s="18" t="e">
        <f>LOOKUP(E125,标准!$I$16:$I$23,标准!$B$16:$B$23)</f>
        <v>#DIV/0!</v>
      </c>
      <c r="G125" s="17"/>
      <c r="H125" s="16">
        <f>LOOKUP(G125,标准!$M$229:$M$250,标准!$L$229:$L$250)</f>
        <v>0</v>
      </c>
      <c r="I125" s="30"/>
      <c r="J125" s="16">
        <f>LOOKUP(I125,标准!$I$156:$I$177,标准!$B$156:$B$177)</f>
        <v>30</v>
      </c>
      <c r="K125" s="30"/>
      <c r="L125" s="16">
        <f>CHOOSE(MATCH(K125,{30,11.9,11.7,11.5,11.3,11.1,10.9,10.7,10.5,10.3,10.1,9.9,9.7,9.5,9.3,9.1,8.9,8.6,8.3,8.2,8.1,4},-1),0,10,20,30,40,50,60,62,64,66,68,70,72,74,76,78,80,85,90,95,100,100)</f>
        <v>100</v>
      </c>
      <c r="M125" s="17"/>
      <c r="N125" s="61" t="e">
        <f>LOOKUP(M125,标准!$I$54:$I$75,标准!$B$54:$B$75)</f>
        <v>#N/A</v>
      </c>
      <c r="O125" s="37"/>
      <c r="P125" s="16">
        <f>LOOKUP(O125,标准!$J$290:$J$321,标准!$I$290:$I$321)</f>
        <v>0</v>
      </c>
      <c r="Q125" s="43"/>
      <c r="R125" s="16">
        <f>CHOOSE(MATCH(Q125,{20,5.45,5.35,5.25,5.15,5.05,4.55,4.5,4.45,4.4,4.35,4.3,4.25,4.2,4.15,4.1,4.05,3.57,3.49,3.42,3.35,3.3,3.25,3.2,3.15,3.1,3.05,3,3.55,2.5,2.45,1},-1),0,10,20,30,40,50,60,62,64,66,68,70,72,74,76,78,80,85,90,95,100,101,102,103,104,105,106,107,108,109,110,110)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25" s="15" t="e">
        <f t="shared" si="2"/>
        <v>#DIV/0!</v>
      </c>
      <c r="T125" s="16" t="e">
        <f>LOOKUP(S125,标准!$H$328:$H$332,标准!$G$328:$G$332)</f>
        <v>#DIV/0!</v>
      </c>
    </row>
    <row r="126" spans="1:20" ht="14.25">
      <c r="A126" s="46"/>
      <c r="B126" s="63" t="s">
        <v>94</v>
      </c>
      <c r="C126" s="32"/>
      <c r="D126" s="33"/>
      <c r="E126" s="34" t="e">
        <f t="shared" si="3"/>
        <v>#DIV/0!</v>
      </c>
      <c r="F126" s="18" t="e">
        <f>LOOKUP(E126,标准!$I$16:$I$23,标准!$B$16:$B$23)</f>
        <v>#DIV/0!</v>
      </c>
      <c r="G126" s="17"/>
      <c r="H126" s="16">
        <f>LOOKUP(G126,标准!$M$229:$M$250,标准!$L$229:$L$250)</f>
        <v>0</v>
      </c>
      <c r="I126" s="30"/>
      <c r="J126" s="16">
        <f>LOOKUP(I126,标准!$I$156:$I$177,标准!$B$156:$B$177)</f>
        <v>30</v>
      </c>
      <c r="K126" s="30"/>
      <c r="L126" s="16">
        <f>CHOOSE(MATCH(K126,{30,11.9,11.7,11.5,11.3,11.1,10.9,10.7,10.5,10.3,10.1,9.9,9.7,9.5,9.3,9.1,8.9,8.6,8.3,8.2,8.1,4},-1),0,10,20,30,40,50,60,62,64,66,68,70,72,74,76,78,80,85,90,95,100,100)</f>
        <v>100</v>
      </c>
      <c r="M126" s="17"/>
      <c r="N126" s="61" t="e">
        <f>LOOKUP(M126,标准!$I$54:$I$75,标准!$B$54:$B$75)</f>
        <v>#N/A</v>
      </c>
      <c r="O126" s="37"/>
      <c r="P126" s="16">
        <f>LOOKUP(O126,标准!$J$290:$J$321,标准!$I$290:$I$321)</f>
        <v>0</v>
      </c>
      <c r="Q126" s="43"/>
      <c r="R126" s="16">
        <f>CHOOSE(MATCH(Q126,{20,5.45,5.35,5.25,5.15,5.05,4.55,4.5,4.45,4.4,4.35,4.3,4.25,4.2,4.15,4.1,4.05,3.57,3.49,3.42,3.35,3.3,3.25,3.2,3.15,3.1,3.05,3,3.55,2.5,2.45,1},-1),0,10,20,30,40,50,60,62,64,66,68,70,72,74,76,78,80,85,90,95,100,101,102,103,104,105,106,107,108,109,110,110)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26" s="15" t="e">
        <f t="shared" si="2"/>
        <v>#DIV/0!</v>
      </c>
      <c r="T126" s="16" t="e">
        <f>LOOKUP(S126,标准!$H$328:$H$332,标准!$G$328:$G$332)</f>
        <v>#DIV/0!</v>
      </c>
    </row>
    <row r="127" spans="1:20" ht="14.25">
      <c r="A127" s="46"/>
      <c r="B127" s="63" t="s">
        <v>94</v>
      </c>
      <c r="C127" s="32"/>
      <c r="D127" s="33"/>
      <c r="E127" s="34" t="e">
        <f t="shared" si="3"/>
        <v>#DIV/0!</v>
      </c>
      <c r="F127" s="18" t="e">
        <f>LOOKUP(E127,标准!$I$16:$I$23,标准!$B$16:$B$23)</f>
        <v>#DIV/0!</v>
      </c>
      <c r="G127" s="17"/>
      <c r="H127" s="16">
        <f>LOOKUP(G127,标准!$M$229:$M$250,标准!$L$229:$L$250)</f>
        <v>0</v>
      </c>
      <c r="I127" s="30"/>
      <c r="J127" s="16">
        <f>LOOKUP(I127,标准!$I$156:$I$177,标准!$B$156:$B$177)</f>
        <v>30</v>
      </c>
      <c r="K127" s="30"/>
      <c r="L127" s="16">
        <f>CHOOSE(MATCH(K127,{30,11.9,11.7,11.5,11.3,11.1,10.9,10.7,10.5,10.3,10.1,9.9,9.7,9.5,9.3,9.1,8.9,8.6,8.3,8.2,8.1,4},-1),0,10,20,30,40,50,60,62,64,66,68,70,72,74,76,78,80,85,90,95,100,100)</f>
        <v>100</v>
      </c>
      <c r="M127" s="17"/>
      <c r="N127" s="61" t="e">
        <f>LOOKUP(M127,标准!$I$54:$I$75,标准!$B$54:$B$75)</f>
        <v>#N/A</v>
      </c>
      <c r="O127" s="37"/>
      <c r="P127" s="16">
        <f>LOOKUP(O127,标准!$J$290:$J$321,标准!$I$290:$I$321)</f>
        <v>0</v>
      </c>
      <c r="Q127" s="43"/>
      <c r="R127" s="16">
        <f>CHOOSE(MATCH(Q127,{20,5.45,5.35,5.25,5.15,5.05,4.55,4.5,4.45,4.4,4.35,4.3,4.25,4.2,4.15,4.1,4.05,3.57,3.49,3.42,3.35,3.3,3.25,3.2,3.15,3.1,3.05,3,3.55,2.5,2.45,1},-1),0,10,20,30,40,50,60,62,64,66,68,70,72,74,76,78,80,85,90,95,100,101,102,103,104,105,106,107,108,109,110,110)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27" s="15" t="e">
        <f t="shared" si="2"/>
        <v>#DIV/0!</v>
      </c>
      <c r="T127" s="16" t="e">
        <f>LOOKUP(S127,标准!$H$328:$H$332,标准!$G$328:$G$332)</f>
        <v>#DIV/0!</v>
      </c>
    </row>
    <row r="128" spans="1:20" ht="14.25">
      <c r="A128" s="46"/>
      <c r="B128" s="63" t="s">
        <v>94</v>
      </c>
      <c r="C128" s="32"/>
      <c r="D128" s="33"/>
      <c r="E128" s="34" t="e">
        <f t="shared" si="3"/>
        <v>#DIV/0!</v>
      </c>
      <c r="F128" s="18" t="e">
        <f>LOOKUP(E128,标准!$I$16:$I$23,标准!$B$16:$B$23)</f>
        <v>#DIV/0!</v>
      </c>
      <c r="G128" s="17"/>
      <c r="H128" s="16">
        <f>LOOKUP(G128,标准!$M$229:$M$250,标准!$L$229:$L$250)</f>
        <v>0</v>
      </c>
      <c r="I128" s="30"/>
      <c r="J128" s="16">
        <f>LOOKUP(I128,标准!$I$156:$I$177,标准!$B$156:$B$177)</f>
        <v>30</v>
      </c>
      <c r="K128" s="30"/>
      <c r="L128" s="16">
        <f>CHOOSE(MATCH(K128,{30,11.9,11.7,11.5,11.3,11.1,10.9,10.7,10.5,10.3,10.1,9.9,9.7,9.5,9.3,9.1,8.9,8.6,8.3,8.2,8.1,4},-1),0,10,20,30,40,50,60,62,64,66,68,70,72,74,76,78,80,85,90,95,100,100)</f>
        <v>100</v>
      </c>
      <c r="M128" s="17"/>
      <c r="N128" s="61" t="e">
        <f>LOOKUP(M128,标准!$I$54:$I$75,标准!$B$54:$B$75)</f>
        <v>#N/A</v>
      </c>
      <c r="O128" s="37"/>
      <c r="P128" s="16">
        <f>LOOKUP(O128,标准!$J$290:$J$321,标准!$I$290:$I$321)</f>
        <v>0</v>
      </c>
      <c r="Q128" s="43"/>
      <c r="R128" s="16">
        <f>CHOOSE(MATCH(Q128,{20,5.45,5.35,5.25,5.15,5.05,4.55,4.5,4.45,4.4,4.35,4.3,4.25,4.2,4.15,4.1,4.05,3.57,3.49,3.42,3.35,3.3,3.25,3.2,3.15,3.1,3.05,3,3.55,2.5,2.45,1},-1),0,10,20,30,40,50,60,62,64,66,68,70,72,74,76,78,80,85,90,95,100,101,102,103,104,105,106,107,108,109,110,110)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28" s="15" t="e">
        <f t="shared" si="2"/>
        <v>#DIV/0!</v>
      </c>
      <c r="T128" s="16" t="e">
        <f>LOOKUP(S128,标准!$H$328:$H$332,标准!$G$328:$G$332)</f>
        <v>#DIV/0!</v>
      </c>
    </row>
    <row r="129" spans="1:20" ht="14.25">
      <c r="A129" s="46"/>
      <c r="B129" s="63" t="s">
        <v>94</v>
      </c>
      <c r="C129" s="32"/>
      <c r="D129" s="33"/>
      <c r="E129" s="34" t="e">
        <f t="shared" si="3"/>
        <v>#DIV/0!</v>
      </c>
      <c r="F129" s="18" t="e">
        <f>LOOKUP(E129,标准!$I$16:$I$23,标准!$B$16:$B$23)</f>
        <v>#DIV/0!</v>
      </c>
      <c r="G129" s="17"/>
      <c r="H129" s="16">
        <f>LOOKUP(G129,标准!$M$229:$M$250,标准!$L$229:$L$250)</f>
        <v>0</v>
      </c>
      <c r="I129" s="30"/>
      <c r="J129" s="16">
        <f>LOOKUP(I129,标准!$I$156:$I$177,标准!$B$156:$B$177)</f>
        <v>30</v>
      </c>
      <c r="K129" s="30"/>
      <c r="L129" s="16">
        <f>CHOOSE(MATCH(K129,{30,11.9,11.7,11.5,11.3,11.1,10.9,10.7,10.5,10.3,10.1,9.9,9.7,9.5,9.3,9.1,8.9,8.6,8.3,8.2,8.1,4},-1),0,10,20,30,40,50,60,62,64,66,68,70,72,74,76,78,80,85,90,95,100,100)</f>
        <v>100</v>
      </c>
      <c r="M129" s="17"/>
      <c r="N129" s="61" t="e">
        <f>LOOKUP(M129,标准!$I$54:$I$75,标准!$B$54:$B$75)</f>
        <v>#N/A</v>
      </c>
      <c r="O129" s="37"/>
      <c r="P129" s="16">
        <f>LOOKUP(O129,标准!$J$290:$J$321,标准!$I$290:$I$321)</f>
        <v>0</v>
      </c>
      <c r="Q129" s="43"/>
      <c r="R129" s="16">
        <f>CHOOSE(MATCH(Q129,{20,5.45,5.35,5.25,5.15,5.05,4.55,4.5,4.45,4.4,4.35,4.3,4.25,4.2,4.15,4.1,4.05,3.57,3.49,3.42,3.35,3.3,3.25,3.2,3.15,3.1,3.05,3,3.55,2.5,2.45,1},-1),0,10,20,30,40,50,60,62,64,66,68,70,72,74,76,78,80,85,90,95,100,101,102,103,104,105,106,107,108,109,110,110)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29" s="15" t="e">
        <f t="shared" si="2"/>
        <v>#DIV/0!</v>
      </c>
      <c r="T129" s="16" t="e">
        <f>LOOKUP(S129,标准!$H$328:$H$332,标准!$G$328:$G$332)</f>
        <v>#DIV/0!</v>
      </c>
    </row>
    <row r="130" spans="1:20" ht="14.25">
      <c r="A130" s="46"/>
      <c r="B130" s="63" t="s">
        <v>94</v>
      </c>
      <c r="C130" s="32"/>
      <c r="D130" s="33"/>
      <c r="E130" s="34" t="e">
        <f t="shared" si="3"/>
        <v>#DIV/0!</v>
      </c>
      <c r="F130" s="18" t="e">
        <f>LOOKUP(E130,标准!$I$16:$I$23,标准!$B$16:$B$23)</f>
        <v>#DIV/0!</v>
      </c>
      <c r="G130" s="17"/>
      <c r="H130" s="16">
        <f>LOOKUP(G130,标准!$M$229:$M$250,标准!$L$229:$L$250)</f>
        <v>0</v>
      </c>
      <c r="I130" s="30"/>
      <c r="J130" s="16">
        <f>LOOKUP(I130,标准!$I$156:$I$177,标准!$B$156:$B$177)</f>
        <v>30</v>
      </c>
      <c r="K130" s="30"/>
      <c r="L130" s="16">
        <f>CHOOSE(MATCH(K130,{30,11.9,11.7,11.5,11.3,11.1,10.9,10.7,10.5,10.3,10.1,9.9,9.7,9.5,9.3,9.1,8.9,8.6,8.3,8.2,8.1,4},-1),0,10,20,30,40,50,60,62,64,66,68,70,72,74,76,78,80,85,90,95,100,100)</f>
        <v>100</v>
      </c>
      <c r="M130" s="17"/>
      <c r="N130" s="61" t="e">
        <f>LOOKUP(M130,标准!$I$54:$I$75,标准!$B$54:$B$75)</f>
        <v>#N/A</v>
      </c>
      <c r="O130" s="37"/>
      <c r="P130" s="16">
        <f>LOOKUP(O130,标准!$J$290:$J$321,标准!$I$290:$I$321)</f>
        <v>0</v>
      </c>
      <c r="Q130" s="43"/>
      <c r="R130" s="16">
        <f>CHOOSE(MATCH(Q130,{20,5.45,5.35,5.25,5.15,5.05,4.55,4.5,4.45,4.4,4.35,4.3,4.25,4.2,4.15,4.1,4.05,3.57,3.49,3.42,3.35,3.3,3.25,3.2,3.15,3.1,3.05,3,3.55,2.5,2.45,1},-1),0,10,20,30,40,50,60,62,64,66,68,70,72,74,76,78,80,85,90,95,100,101,102,103,104,105,106,107,108,109,110,110)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30" s="15" t="e">
        <f t="shared" si="2"/>
        <v>#DIV/0!</v>
      </c>
      <c r="T130" s="16" t="e">
        <f>LOOKUP(S130,标准!$H$328:$H$332,标准!$G$328:$G$332)</f>
        <v>#DIV/0!</v>
      </c>
    </row>
    <row r="131" spans="1:20" ht="14.25">
      <c r="A131" s="46"/>
      <c r="B131" s="63" t="s">
        <v>94</v>
      </c>
      <c r="C131" s="32"/>
      <c r="D131" s="33"/>
      <c r="E131" s="34" t="e">
        <f t="shared" si="3"/>
        <v>#DIV/0!</v>
      </c>
      <c r="F131" s="18" t="e">
        <f>LOOKUP(E131,标准!$I$16:$I$23,标准!$B$16:$B$23)</f>
        <v>#DIV/0!</v>
      </c>
      <c r="G131" s="17"/>
      <c r="H131" s="16">
        <f>LOOKUP(G131,标准!$M$229:$M$250,标准!$L$229:$L$250)</f>
        <v>0</v>
      </c>
      <c r="I131" s="30"/>
      <c r="J131" s="16">
        <f>LOOKUP(I131,标准!$I$156:$I$177,标准!$B$156:$B$177)</f>
        <v>30</v>
      </c>
      <c r="K131" s="30"/>
      <c r="L131" s="16">
        <f>CHOOSE(MATCH(K131,{30,11.9,11.7,11.5,11.3,11.1,10.9,10.7,10.5,10.3,10.1,9.9,9.7,9.5,9.3,9.1,8.9,8.6,8.3,8.2,8.1,4},-1),0,10,20,30,40,50,60,62,64,66,68,70,72,74,76,78,80,85,90,95,100,100)</f>
        <v>100</v>
      </c>
      <c r="M131" s="17"/>
      <c r="N131" s="61" t="e">
        <f>LOOKUP(M131,标准!$I$54:$I$75,标准!$B$54:$B$75)</f>
        <v>#N/A</v>
      </c>
      <c r="O131" s="37"/>
      <c r="P131" s="16">
        <f>LOOKUP(O131,标准!$J$290:$J$321,标准!$I$290:$I$321)</f>
        <v>0</v>
      </c>
      <c r="Q131" s="43"/>
      <c r="R131" s="16">
        <f>CHOOSE(MATCH(Q131,{20,5.45,5.35,5.25,5.15,5.05,4.55,4.5,4.45,4.4,4.35,4.3,4.25,4.2,4.15,4.1,4.05,3.57,3.49,3.42,3.35,3.3,3.25,3.2,3.15,3.1,3.05,3,3.55,2.5,2.45,1},-1),0,10,20,30,40,50,60,62,64,66,68,70,72,74,76,78,80,85,90,95,100,101,102,103,104,105,106,107,108,109,110,110)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31" s="15" t="e">
        <f t="shared" si="2"/>
        <v>#DIV/0!</v>
      </c>
      <c r="T131" s="16" t="e">
        <f>LOOKUP(S131,标准!$H$328:$H$332,标准!$G$328:$G$332)</f>
        <v>#DIV/0!</v>
      </c>
    </row>
    <row r="132" spans="1:20" ht="14.25">
      <c r="A132" s="46"/>
      <c r="B132" s="63" t="s">
        <v>94</v>
      </c>
      <c r="C132" s="32"/>
      <c r="D132" s="33"/>
      <c r="E132" s="34" t="e">
        <f t="shared" si="3"/>
        <v>#DIV/0!</v>
      </c>
      <c r="F132" s="18" t="e">
        <f>LOOKUP(E132,标准!$I$16:$I$23,标准!$B$16:$B$23)</f>
        <v>#DIV/0!</v>
      </c>
      <c r="G132" s="17"/>
      <c r="H132" s="16">
        <f>LOOKUP(G132,标准!$M$229:$M$250,标准!$L$229:$L$250)</f>
        <v>0</v>
      </c>
      <c r="I132" s="30"/>
      <c r="J132" s="16">
        <f>LOOKUP(I132,标准!$I$156:$I$177,标准!$B$156:$B$177)</f>
        <v>30</v>
      </c>
      <c r="K132" s="30"/>
      <c r="L132" s="16">
        <f>CHOOSE(MATCH(K132,{30,11.9,11.7,11.5,11.3,11.1,10.9,10.7,10.5,10.3,10.1,9.9,9.7,9.5,9.3,9.1,8.9,8.6,8.3,8.2,8.1,4},-1),0,10,20,30,40,50,60,62,64,66,68,70,72,74,76,78,80,85,90,95,100,100)</f>
        <v>100</v>
      </c>
      <c r="M132" s="17"/>
      <c r="N132" s="61" t="e">
        <f>LOOKUP(M132,标准!$I$54:$I$75,标准!$B$54:$B$75)</f>
        <v>#N/A</v>
      </c>
      <c r="O132" s="37"/>
      <c r="P132" s="16">
        <f>LOOKUP(O132,标准!$J$290:$J$321,标准!$I$290:$I$321)</f>
        <v>0</v>
      </c>
      <c r="Q132" s="43"/>
      <c r="R132" s="16">
        <f>CHOOSE(MATCH(Q132,{20,5.45,5.35,5.25,5.15,5.05,4.55,4.5,4.45,4.4,4.35,4.3,4.25,4.2,4.15,4.1,4.05,3.57,3.49,3.42,3.35,3.3,3.25,3.2,3.15,3.1,3.05,3,3.55,2.5,2.45,1},-1),0,10,20,30,40,50,60,62,64,66,68,70,72,74,76,78,80,85,90,95,100,101,102,103,104,105,106,107,108,109,110,110)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32" s="15" t="e">
        <f t="shared" ref="S132:S150" si="4">F132*0.15+H132*0.1+J132*0.1+L132*0.2+N132*0.15+P132*0.1+R132*0.2</f>
        <v>#DIV/0!</v>
      </c>
      <c r="T132" s="16" t="e">
        <f>LOOKUP(S132,标准!$H$328:$H$332,标准!$G$328:$G$332)</f>
        <v>#DIV/0!</v>
      </c>
    </row>
    <row r="133" spans="1:20" ht="14.25">
      <c r="A133" s="46"/>
      <c r="B133" s="63" t="s">
        <v>94</v>
      </c>
      <c r="C133" s="32"/>
      <c r="D133" s="33"/>
      <c r="E133" s="34" t="e">
        <f t="shared" si="3"/>
        <v>#DIV/0!</v>
      </c>
      <c r="F133" s="18" t="e">
        <f>LOOKUP(E133,标准!$I$16:$I$23,标准!$B$16:$B$23)</f>
        <v>#DIV/0!</v>
      </c>
      <c r="G133" s="17"/>
      <c r="H133" s="16">
        <f>LOOKUP(G133,标准!$M$229:$M$250,标准!$L$229:$L$250)</f>
        <v>0</v>
      </c>
      <c r="I133" s="30"/>
      <c r="J133" s="16">
        <f>LOOKUP(I133,标准!$I$156:$I$177,标准!$B$156:$B$177)</f>
        <v>30</v>
      </c>
      <c r="K133" s="30"/>
      <c r="L133" s="16">
        <f>CHOOSE(MATCH(K133,{30,11.9,11.7,11.5,11.3,11.1,10.9,10.7,10.5,10.3,10.1,9.9,9.7,9.5,9.3,9.1,8.9,8.6,8.3,8.2,8.1,4},-1),0,10,20,30,40,50,60,62,64,66,68,70,72,74,76,78,80,85,90,95,100,100)</f>
        <v>100</v>
      </c>
      <c r="M133" s="17"/>
      <c r="N133" s="61" t="e">
        <f>LOOKUP(M133,标准!$I$54:$I$75,标准!$B$54:$B$75)</f>
        <v>#N/A</v>
      </c>
      <c r="O133" s="37"/>
      <c r="P133" s="16">
        <f>LOOKUP(O133,标准!$J$290:$J$321,标准!$I$290:$I$321)</f>
        <v>0</v>
      </c>
      <c r="Q133" s="43"/>
      <c r="R133" s="16">
        <f>CHOOSE(MATCH(Q133,{20,5.45,5.35,5.25,5.15,5.05,4.55,4.5,4.45,4.4,4.35,4.3,4.25,4.2,4.15,4.1,4.05,3.57,3.49,3.42,3.35,3.3,3.25,3.2,3.15,3.1,3.05,3,3.55,2.5,2.45,1},-1),0,10,20,30,40,50,60,62,64,66,68,70,72,74,76,78,80,85,90,95,100,101,102,103,104,105,106,107,108,109,110,110)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33" s="15" t="e">
        <f t="shared" si="4"/>
        <v>#DIV/0!</v>
      </c>
      <c r="T133" s="16" t="e">
        <f>LOOKUP(S133,标准!$H$328:$H$332,标准!$G$328:$G$332)</f>
        <v>#DIV/0!</v>
      </c>
    </row>
    <row r="134" spans="1:20" ht="14.25">
      <c r="A134" s="46"/>
      <c r="B134" s="63" t="s">
        <v>94</v>
      </c>
      <c r="C134" s="32"/>
      <c r="D134" s="33"/>
      <c r="E134" s="34" t="e">
        <f t="shared" si="3"/>
        <v>#DIV/0!</v>
      </c>
      <c r="F134" s="18" t="e">
        <f>LOOKUP(E134,标准!$I$16:$I$23,标准!$B$16:$B$23)</f>
        <v>#DIV/0!</v>
      </c>
      <c r="G134" s="17"/>
      <c r="H134" s="16">
        <f>LOOKUP(G134,标准!$M$229:$M$250,标准!$L$229:$L$250)</f>
        <v>0</v>
      </c>
      <c r="I134" s="30"/>
      <c r="J134" s="16">
        <f>LOOKUP(I134,标准!$I$156:$I$177,标准!$B$156:$B$177)</f>
        <v>30</v>
      </c>
      <c r="K134" s="30"/>
      <c r="L134" s="16">
        <f>CHOOSE(MATCH(K134,{30,11.9,11.7,11.5,11.3,11.1,10.9,10.7,10.5,10.3,10.1,9.9,9.7,9.5,9.3,9.1,8.9,8.6,8.3,8.2,8.1,4},-1),0,10,20,30,40,50,60,62,64,66,68,70,72,74,76,78,80,85,90,95,100,100)</f>
        <v>100</v>
      </c>
      <c r="M134" s="17"/>
      <c r="N134" s="61" t="e">
        <f>LOOKUP(M134,标准!$I$54:$I$75,标准!$B$54:$B$75)</f>
        <v>#N/A</v>
      </c>
      <c r="O134" s="37"/>
      <c r="P134" s="16">
        <f>LOOKUP(O134,标准!$J$290:$J$321,标准!$I$290:$I$321)</f>
        <v>0</v>
      </c>
      <c r="Q134" s="43"/>
      <c r="R134" s="16">
        <f>CHOOSE(MATCH(Q134,{20,5.45,5.35,5.25,5.15,5.05,4.55,4.5,4.45,4.4,4.35,4.3,4.25,4.2,4.15,4.1,4.05,3.57,3.49,3.42,3.35,3.3,3.25,3.2,3.15,3.1,3.05,3,3.55,2.5,2.45,1},-1),0,10,20,30,40,50,60,62,64,66,68,70,72,74,76,78,80,85,90,95,100,101,102,103,104,105,106,107,108,109,110,110)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34" s="15" t="e">
        <f t="shared" si="4"/>
        <v>#DIV/0!</v>
      </c>
      <c r="T134" s="16" t="e">
        <f>LOOKUP(S134,标准!$H$328:$H$332,标准!$G$328:$G$332)</f>
        <v>#DIV/0!</v>
      </c>
    </row>
    <row r="135" spans="1:20" ht="14.25">
      <c r="A135" s="46"/>
      <c r="B135" s="63" t="s">
        <v>94</v>
      </c>
      <c r="C135" s="32"/>
      <c r="D135" s="33"/>
      <c r="E135" s="34" t="e">
        <f t="shared" si="3"/>
        <v>#DIV/0!</v>
      </c>
      <c r="F135" s="18" t="e">
        <f>LOOKUP(E135,标准!$I$16:$I$23,标准!$B$16:$B$23)</f>
        <v>#DIV/0!</v>
      </c>
      <c r="G135" s="17"/>
      <c r="H135" s="16">
        <f>LOOKUP(G135,标准!$M$229:$M$250,标准!$L$229:$L$250)</f>
        <v>0</v>
      </c>
      <c r="I135" s="30"/>
      <c r="J135" s="16">
        <f>LOOKUP(I135,标准!$I$156:$I$177,标准!$B$156:$B$177)</f>
        <v>30</v>
      </c>
      <c r="K135" s="30"/>
      <c r="L135" s="16">
        <f>CHOOSE(MATCH(K135,{30,11.9,11.7,11.5,11.3,11.1,10.9,10.7,10.5,10.3,10.1,9.9,9.7,9.5,9.3,9.1,8.9,8.6,8.3,8.2,8.1,4},-1),0,10,20,30,40,50,60,62,64,66,68,70,72,74,76,78,80,85,90,95,100,100)</f>
        <v>100</v>
      </c>
      <c r="M135" s="17"/>
      <c r="N135" s="61" t="e">
        <f>LOOKUP(M135,标准!$I$54:$I$75,标准!$B$54:$B$75)</f>
        <v>#N/A</v>
      </c>
      <c r="O135" s="37"/>
      <c r="P135" s="16">
        <f>LOOKUP(O135,标准!$J$290:$J$321,标准!$I$290:$I$321)</f>
        <v>0</v>
      </c>
      <c r="Q135" s="43"/>
      <c r="R135" s="16">
        <f>CHOOSE(MATCH(Q135,{20,5.45,5.35,5.25,5.15,5.05,4.55,4.5,4.45,4.4,4.35,4.3,4.25,4.2,4.15,4.1,4.05,3.57,3.49,3.42,3.35,3.3,3.25,3.2,3.15,3.1,3.05,3,3.55,2.5,2.45,1},-1),0,10,20,30,40,50,60,62,64,66,68,70,72,74,76,78,80,85,90,95,100,101,102,103,104,105,106,107,108,109,110,110)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35" s="15" t="e">
        <f t="shared" si="4"/>
        <v>#DIV/0!</v>
      </c>
      <c r="T135" s="16" t="e">
        <f>LOOKUP(S135,标准!$H$328:$H$332,标准!$G$328:$G$332)</f>
        <v>#DIV/0!</v>
      </c>
    </row>
    <row r="136" spans="1:20" ht="14.25">
      <c r="A136" s="46"/>
      <c r="B136" s="63" t="s">
        <v>94</v>
      </c>
      <c r="C136" s="32"/>
      <c r="D136" s="33"/>
      <c r="E136" s="34" t="e">
        <f t="shared" ref="E136:E150" si="5">D136/(C136*C136)</f>
        <v>#DIV/0!</v>
      </c>
      <c r="F136" s="18" t="e">
        <f>LOOKUP(E136,标准!$I$16:$I$23,标准!$B$16:$B$23)</f>
        <v>#DIV/0!</v>
      </c>
      <c r="G136" s="17"/>
      <c r="H136" s="16">
        <f>LOOKUP(G136,标准!$M$229:$M$250,标准!$L$229:$L$250)</f>
        <v>0</v>
      </c>
      <c r="I136" s="30"/>
      <c r="J136" s="16">
        <f>LOOKUP(I136,标准!$I$156:$I$177,标准!$B$156:$B$177)</f>
        <v>30</v>
      </c>
      <c r="K136" s="30"/>
      <c r="L136" s="16">
        <f>CHOOSE(MATCH(K136,{30,11.9,11.7,11.5,11.3,11.1,10.9,10.7,10.5,10.3,10.1,9.9,9.7,9.5,9.3,9.1,8.9,8.6,8.3,8.2,8.1,4},-1),0,10,20,30,40,50,60,62,64,66,68,70,72,74,76,78,80,85,90,95,100,100)</f>
        <v>100</v>
      </c>
      <c r="M136" s="17"/>
      <c r="N136" s="61" t="e">
        <f>LOOKUP(M136,标准!$I$54:$I$75,标准!$B$54:$B$75)</f>
        <v>#N/A</v>
      </c>
      <c r="O136" s="37"/>
      <c r="P136" s="16">
        <f>LOOKUP(O136,标准!$J$290:$J$321,标准!$I$290:$I$321)</f>
        <v>0</v>
      </c>
      <c r="Q136" s="43"/>
      <c r="R136" s="16">
        <f>CHOOSE(MATCH(Q136,{20,5.45,5.35,5.25,5.15,5.05,4.55,4.5,4.45,4.4,4.35,4.3,4.25,4.2,4.15,4.1,4.05,3.57,3.49,3.42,3.35,3.3,3.25,3.2,3.15,3.1,3.05,3,3.55,2.5,2.45,1},-1),0,10,20,30,40,50,60,62,64,66,68,70,72,74,76,78,80,85,90,95,100,101,102,103,104,105,106,107,108,109,110,110)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36" s="15" t="e">
        <f t="shared" si="4"/>
        <v>#DIV/0!</v>
      </c>
      <c r="T136" s="16" t="e">
        <f>LOOKUP(S136,标准!$H$328:$H$332,标准!$G$328:$G$332)</f>
        <v>#DIV/0!</v>
      </c>
    </row>
    <row r="137" spans="1:20" ht="14.25">
      <c r="A137" s="46"/>
      <c r="B137" s="63" t="s">
        <v>94</v>
      </c>
      <c r="C137" s="32"/>
      <c r="D137" s="33"/>
      <c r="E137" s="34" t="e">
        <f t="shared" si="5"/>
        <v>#DIV/0!</v>
      </c>
      <c r="F137" s="18" t="e">
        <f>LOOKUP(E137,标准!$I$16:$I$23,标准!$B$16:$B$23)</f>
        <v>#DIV/0!</v>
      </c>
      <c r="G137" s="17"/>
      <c r="H137" s="16">
        <f>LOOKUP(G137,标准!$M$229:$M$250,标准!$L$229:$L$250)</f>
        <v>0</v>
      </c>
      <c r="I137" s="30"/>
      <c r="J137" s="16">
        <f>LOOKUP(I137,标准!$I$156:$I$177,标准!$B$156:$B$177)</f>
        <v>30</v>
      </c>
      <c r="K137" s="30"/>
      <c r="L137" s="16">
        <f>CHOOSE(MATCH(K137,{30,11.9,11.7,11.5,11.3,11.1,10.9,10.7,10.5,10.3,10.1,9.9,9.7,9.5,9.3,9.1,8.9,8.6,8.3,8.2,8.1,4},-1),0,10,20,30,40,50,60,62,64,66,68,70,72,74,76,78,80,85,90,95,100,100)</f>
        <v>100</v>
      </c>
      <c r="M137" s="17"/>
      <c r="N137" s="61" t="e">
        <f>LOOKUP(M137,标准!$I$54:$I$75,标准!$B$54:$B$75)</f>
        <v>#N/A</v>
      </c>
      <c r="O137" s="37"/>
      <c r="P137" s="16">
        <f>LOOKUP(O137,标准!$J$290:$J$321,标准!$I$290:$I$321)</f>
        <v>0</v>
      </c>
      <c r="Q137" s="43"/>
      <c r="R137" s="16">
        <f>CHOOSE(MATCH(Q137,{20,5.45,5.35,5.25,5.15,5.05,4.55,4.5,4.45,4.4,4.35,4.3,4.25,4.2,4.15,4.1,4.05,3.57,3.49,3.42,3.35,3.3,3.25,3.2,3.15,3.1,3.05,3,3.55,2.5,2.45,1},-1),0,10,20,30,40,50,60,62,64,66,68,70,72,74,76,78,80,85,90,95,100,101,102,103,104,105,106,107,108,109,110,110)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37" s="15" t="e">
        <f t="shared" si="4"/>
        <v>#DIV/0!</v>
      </c>
      <c r="T137" s="16" t="e">
        <f>LOOKUP(S137,标准!$H$328:$H$332,标准!$G$328:$G$332)</f>
        <v>#DIV/0!</v>
      </c>
    </row>
    <row r="138" spans="1:20" ht="14.25">
      <c r="A138" s="46"/>
      <c r="B138" s="63" t="s">
        <v>94</v>
      </c>
      <c r="C138" s="32"/>
      <c r="D138" s="33"/>
      <c r="E138" s="34" t="e">
        <f t="shared" si="5"/>
        <v>#DIV/0!</v>
      </c>
      <c r="F138" s="18" t="e">
        <f>LOOKUP(E138,标准!$I$16:$I$23,标准!$B$16:$B$23)</f>
        <v>#DIV/0!</v>
      </c>
      <c r="G138" s="17"/>
      <c r="H138" s="16">
        <f>LOOKUP(G138,标准!$M$229:$M$250,标准!$L$229:$L$250)</f>
        <v>0</v>
      </c>
      <c r="I138" s="30"/>
      <c r="J138" s="16">
        <f>LOOKUP(I138,标准!$I$156:$I$177,标准!$B$156:$B$177)</f>
        <v>30</v>
      </c>
      <c r="K138" s="30"/>
      <c r="L138" s="16">
        <f>CHOOSE(MATCH(K138,{30,11.9,11.7,11.5,11.3,11.1,10.9,10.7,10.5,10.3,10.1,9.9,9.7,9.5,9.3,9.1,8.9,8.6,8.3,8.2,8.1,4},-1),0,10,20,30,40,50,60,62,64,66,68,70,72,74,76,78,80,85,90,95,100,100)</f>
        <v>100</v>
      </c>
      <c r="M138" s="17"/>
      <c r="N138" s="61" t="e">
        <f>LOOKUP(M138,标准!$I$54:$I$75,标准!$B$54:$B$75)</f>
        <v>#N/A</v>
      </c>
      <c r="O138" s="37"/>
      <c r="P138" s="16">
        <f>LOOKUP(O138,标准!$J$290:$J$321,标准!$I$290:$I$321)</f>
        <v>0</v>
      </c>
      <c r="Q138" s="43"/>
      <c r="R138" s="16">
        <f>CHOOSE(MATCH(Q138,{20,5.45,5.35,5.25,5.15,5.05,4.55,4.5,4.45,4.4,4.35,4.3,4.25,4.2,4.15,4.1,4.05,3.57,3.49,3.42,3.35,3.3,3.25,3.2,3.15,3.1,3.05,3,3.55,2.5,2.45,1},-1),0,10,20,30,40,50,60,62,64,66,68,70,72,74,76,78,80,85,90,95,100,101,102,103,104,105,106,107,108,109,110,110)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38" s="15" t="e">
        <f t="shared" si="4"/>
        <v>#DIV/0!</v>
      </c>
      <c r="T138" s="16" t="e">
        <f>LOOKUP(S138,标准!$H$328:$H$332,标准!$G$328:$G$332)</f>
        <v>#DIV/0!</v>
      </c>
    </row>
    <row r="139" spans="1:20" ht="14.25">
      <c r="A139" s="46"/>
      <c r="B139" s="63" t="s">
        <v>94</v>
      </c>
      <c r="C139" s="32"/>
      <c r="D139" s="33"/>
      <c r="E139" s="34" t="e">
        <f t="shared" si="5"/>
        <v>#DIV/0!</v>
      </c>
      <c r="F139" s="18" t="e">
        <f>LOOKUP(E139,标准!$I$16:$I$23,标准!$B$16:$B$23)</f>
        <v>#DIV/0!</v>
      </c>
      <c r="G139" s="17"/>
      <c r="H139" s="16">
        <f>LOOKUP(G139,标准!$M$229:$M$250,标准!$L$229:$L$250)</f>
        <v>0</v>
      </c>
      <c r="I139" s="30"/>
      <c r="J139" s="16">
        <f>LOOKUP(I139,标准!$I$156:$I$177,标准!$B$156:$B$177)</f>
        <v>30</v>
      </c>
      <c r="K139" s="30"/>
      <c r="L139" s="16">
        <f>CHOOSE(MATCH(K139,{30,11.9,11.7,11.5,11.3,11.1,10.9,10.7,10.5,10.3,10.1,9.9,9.7,9.5,9.3,9.1,8.9,8.6,8.3,8.2,8.1,4},-1),0,10,20,30,40,50,60,62,64,66,68,70,72,74,76,78,80,85,90,95,100,100)</f>
        <v>100</v>
      </c>
      <c r="M139" s="17"/>
      <c r="N139" s="61" t="e">
        <f>LOOKUP(M139,标准!$I$54:$I$75,标准!$B$54:$B$75)</f>
        <v>#N/A</v>
      </c>
      <c r="O139" s="37"/>
      <c r="P139" s="16">
        <f>LOOKUP(O139,标准!$J$290:$J$321,标准!$I$290:$I$321)</f>
        <v>0</v>
      </c>
      <c r="Q139" s="43"/>
      <c r="R139" s="16">
        <f>CHOOSE(MATCH(Q139,{20,5.45,5.35,5.25,5.15,5.05,4.55,4.5,4.45,4.4,4.35,4.3,4.25,4.2,4.15,4.1,4.05,3.57,3.49,3.42,3.35,3.3,3.25,3.2,3.15,3.1,3.05,3,3.55,2.5,2.45,1},-1),0,10,20,30,40,50,60,62,64,66,68,70,72,74,76,78,80,85,90,95,100,101,102,103,104,105,106,107,108,109,110,110)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39" s="15" t="e">
        <f t="shared" si="4"/>
        <v>#DIV/0!</v>
      </c>
      <c r="T139" s="16" t="e">
        <f>LOOKUP(S139,标准!$H$328:$H$332,标准!$G$328:$G$332)</f>
        <v>#DIV/0!</v>
      </c>
    </row>
    <row r="140" spans="1:20" ht="14.25">
      <c r="A140" s="46"/>
      <c r="B140" s="63" t="s">
        <v>94</v>
      </c>
      <c r="C140" s="32"/>
      <c r="D140" s="33"/>
      <c r="E140" s="34" t="e">
        <f t="shared" si="5"/>
        <v>#DIV/0!</v>
      </c>
      <c r="F140" s="18" t="e">
        <f>LOOKUP(E140,标准!$I$16:$I$23,标准!$B$16:$B$23)</f>
        <v>#DIV/0!</v>
      </c>
      <c r="G140" s="17"/>
      <c r="H140" s="16">
        <f>LOOKUP(G140,标准!$M$229:$M$250,标准!$L$229:$L$250)</f>
        <v>0</v>
      </c>
      <c r="I140" s="30"/>
      <c r="J140" s="16">
        <f>LOOKUP(I140,标准!$I$156:$I$177,标准!$B$156:$B$177)</f>
        <v>30</v>
      </c>
      <c r="K140" s="30"/>
      <c r="L140" s="16">
        <f>CHOOSE(MATCH(K140,{30,11.9,11.7,11.5,11.3,11.1,10.9,10.7,10.5,10.3,10.1,9.9,9.7,9.5,9.3,9.1,8.9,8.6,8.3,8.2,8.1,4},-1),0,10,20,30,40,50,60,62,64,66,68,70,72,74,76,78,80,85,90,95,100,100)</f>
        <v>100</v>
      </c>
      <c r="M140" s="17"/>
      <c r="N140" s="61" t="e">
        <f>LOOKUP(M140,标准!$I$54:$I$75,标准!$B$54:$B$75)</f>
        <v>#N/A</v>
      </c>
      <c r="O140" s="37"/>
      <c r="P140" s="16">
        <f>LOOKUP(O140,标准!$J$290:$J$321,标准!$I$290:$I$321)</f>
        <v>0</v>
      </c>
      <c r="Q140" s="43"/>
      <c r="R140" s="16">
        <f>CHOOSE(MATCH(Q140,{20,5.45,5.35,5.25,5.15,5.05,4.55,4.5,4.45,4.4,4.35,4.3,4.25,4.2,4.15,4.1,4.05,3.57,3.49,3.42,3.35,3.3,3.25,3.2,3.15,3.1,3.05,3,3.55,2.5,2.45,1},-1),0,10,20,30,40,50,60,62,64,66,68,70,72,74,76,78,80,85,90,95,100,101,102,103,104,105,106,107,108,109,110,110)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40" s="15" t="e">
        <f t="shared" si="4"/>
        <v>#DIV/0!</v>
      </c>
      <c r="T140" s="16" t="e">
        <f>LOOKUP(S140,标准!$H$328:$H$332,标准!$G$328:$G$332)</f>
        <v>#DIV/0!</v>
      </c>
    </row>
    <row r="141" spans="1:20" ht="14.25">
      <c r="A141" s="46"/>
      <c r="B141" s="63" t="s">
        <v>94</v>
      </c>
      <c r="C141" s="32"/>
      <c r="D141" s="33"/>
      <c r="E141" s="34" t="e">
        <f t="shared" si="5"/>
        <v>#DIV/0!</v>
      </c>
      <c r="F141" s="18" t="e">
        <f>LOOKUP(E141,标准!$I$16:$I$23,标准!$B$16:$B$23)</f>
        <v>#DIV/0!</v>
      </c>
      <c r="G141" s="17"/>
      <c r="H141" s="16">
        <f>LOOKUP(G141,标准!$M$229:$M$250,标准!$L$229:$L$250)</f>
        <v>0</v>
      </c>
      <c r="I141" s="30"/>
      <c r="J141" s="16">
        <f>LOOKUP(I141,标准!$I$156:$I$177,标准!$B$156:$B$177)</f>
        <v>30</v>
      </c>
      <c r="K141" s="30"/>
      <c r="L141" s="16">
        <f>CHOOSE(MATCH(K141,{30,11.9,11.7,11.5,11.3,11.1,10.9,10.7,10.5,10.3,10.1,9.9,9.7,9.5,9.3,9.1,8.9,8.6,8.3,8.2,8.1,4},-1),0,10,20,30,40,50,60,62,64,66,68,70,72,74,76,78,80,85,90,95,100,100)</f>
        <v>100</v>
      </c>
      <c r="M141" s="17"/>
      <c r="N141" s="61" t="e">
        <f>LOOKUP(M141,标准!$I$54:$I$75,标准!$B$54:$B$75)</f>
        <v>#N/A</v>
      </c>
      <c r="O141" s="37"/>
      <c r="P141" s="16">
        <f>LOOKUP(O141,标准!$J$290:$J$321,标准!$I$290:$I$321)</f>
        <v>0</v>
      </c>
      <c r="Q141" s="43"/>
      <c r="R141" s="16">
        <f>CHOOSE(MATCH(Q141,{20,5.45,5.35,5.25,5.15,5.05,4.55,4.5,4.45,4.4,4.35,4.3,4.25,4.2,4.15,4.1,4.05,3.57,3.49,3.42,3.35,3.3,3.25,3.2,3.15,3.1,3.05,3,3.55,2.5,2.45,1},-1),0,10,20,30,40,50,60,62,64,66,68,70,72,74,76,78,80,85,90,95,100,101,102,103,104,105,106,107,108,109,110,110)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41" s="15" t="e">
        <f t="shared" si="4"/>
        <v>#DIV/0!</v>
      </c>
      <c r="T141" s="16" t="e">
        <f>LOOKUP(S141,标准!$H$328:$H$332,标准!$G$328:$G$332)</f>
        <v>#DIV/0!</v>
      </c>
    </row>
    <row r="142" spans="1:20" ht="14.25">
      <c r="A142" s="46"/>
      <c r="B142" s="63" t="s">
        <v>94</v>
      </c>
      <c r="C142" s="32"/>
      <c r="D142" s="33"/>
      <c r="E142" s="34" t="e">
        <f t="shared" si="5"/>
        <v>#DIV/0!</v>
      </c>
      <c r="F142" s="18" t="e">
        <f>LOOKUP(E142,标准!$I$16:$I$23,标准!$B$16:$B$23)</f>
        <v>#DIV/0!</v>
      </c>
      <c r="G142" s="17"/>
      <c r="H142" s="16">
        <f>LOOKUP(G142,标准!$M$229:$M$250,标准!$L$229:$L$250)</f>
        <v>0</v>
      </c>
      <c r="I142" s="30"/>
      <c r="J142" s="16">
        <f>LOOKUP(I142,标准!$I$156:$I$177,标准!$B$156:$B$177)</f>
        <v>30</v>
      </c>
      <c r="K142" s="30"/>
      <c r="L142" s="16">
        <f>CHOOSE(MATCH(K142,{30,11.9,11.7,11.5,11.3,11.1,10.9,10.7,10.5,10.3,10.1,9.9,9.7,9.5,9.3,9.1,8.9,8.6,8.3,8.2,8.1,4},-1),0,10,20,30,40,50,60,62,64,66,68,70,72,74,76,78,80,85,90,95,100,100)</f>
        <v>100</v>
      </c>
      <c r="M142" s="17"/>
      <c r="N142" s="61" t="e">
        <f>LOOKUP(M142,标准!$I$54:$I$75,标准!$B$54:$B$75)</f>
        <v>#N/A</v>
      </c>
      <c r="O142" s="37"/>
      <c r="P142" s="16">
        <f>LOOKUP(O142,标准!$J$290:$J$321,标准!$I$290:$I$321)</f>
        <v>0</v>
      </c>
      <c r="Q142" s="43"/>
      <c r="R142" s="16">
        <f>CHOOSE(MATCH(Q142,{20,5.45,5.35,5.25,5.15,5.05,4.55,4.5,4.45,4.4,4.35,4.3,4.25,4.2,4.15,4.1,4.05,3.57,3.49,3.42,3.35,3.3,3.25,3.2,3.15,3.1,3.05,3,3.55,2.5,2.45,1},-1),0,10,20,30,40,50,60,62,64,66,68,70,72,74,76,78,80,85,90,95,100,101,102,103,104,105,106,107,108,109,110,110)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42" s="15" t="e">
        <f t="shared" si="4"/>
        <v>#DIV/0!</v>
      </c>
      <c r="T142" s="16" t="e">
        <f>LOOKUP(S142,标准!$H$328:$H$332,标准!$G$328:$G$332)</f>
        <v>#DIV/0!</v>
      </c>
    </row>
    <row r="143" spans="1:20" ht="14.25">
      <c r="A143" s="46"/>
      <c r="B143" s="63" t="s">
        <v>94</v>
      </c>
      <c r="C143" s="32"/>
      <c r="D143" s="33"/>
      <c r="E143" s="34" t="e">
        <f t="shared" si="5"/>
        <v>#DIV/0!</v>
      </c>
      <c r="F143" s="18" t="e">
        <f>LOOKUP(E143,标准!$I$16:$I$23,标准!$B$16:$B$23)</f>
        <v>#DIV/0!</v>
      </c>
      <c r="G143" s="17"/>
      <c r="H143" s="16">
        <f>LOOKUP(G143,标准!$M$229:$M$250,标准!$L$229:$L$250)</f>
        <v>0</v>
      </c>
      <c r="I143" s="30"/>
      <c r="J143" s="16">
        <f>LOOKUP(I143,标准!$I$156:$I$177,标准!$B$156:$B$177)</f>
        <v>30</v>
      </c>
      <c r="K143" s="30"/>
      <c r="L143" s="16">
        <f>CHOOSE(MATCH(K143,{30,11.9,11.7,11.5,11.3,11.1,10.9,10.7,10.5,10.3,10.1,9.9,9.7,9.5,9.3,9.1,8.9,8.6,8.3,8.2,8.1,4},-1),0,10,20,30,40,50,60,62,64,66,68,70,72,74,76,78,80,85,90,95,100,100)</f>
        <v>100</v>
      </c>
      <c r="M143" s="17"/>
      <c r="N143" s="61" t="e">
        <f>LOOKUP(M143,标准!$I$54:$I$75,标准!$B$54:$B$75)</f>
        <v>#N/A</v>
      </c>
      <c r="O143" s="37"/>
      <c r="P143" s="16">
        <f>LOOKUP(O143,标准!$J$290:$J$321,标准!$I$290:$I$321)</f>
        <v>0</v>
      </c>
      <c r="Q143" s="43"/>
      <c r="R143" s="16">
        <f>CHOOSE(MATCH(Q143,{20,5.45,5.35,5.25,5.15,5.05,4.55,4.5,4.45,4.4,4.35,4.3,4.25,4.2,4.15,4.1,4.05,3.57,3.49,3.42,3.35,3.3,3.25,3.2,3.15,3.1,3.05,3,3.55,2.5,2.45,1},-1),0,10,20,30,40,50,60,62,64,66,68,70,72,74,76,78,80,85,90,95,100,101,102,103,104,105,106,107,108,109,110,110)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43" s="15" t="e">
        <f t="shared" si="4"/>
        <v>#DIV/0!</v>
      </c>
      <c r="T143" s="16" t="e">
        <f>LOOKUP(S143,标准!$H$328:$H$332,标准!$G$328:$G$332)</f>
        <v>#DIV/0!</v>
      </c>
    </row>
    <row r="144" spans="1:20" ht="14.25">
      <c r="A144" s="46"/>
      <c r="B144" s="63" t="s">
        <v>94</v>
      </c>
      <c r="C144" s="32"/>
      <c r="D144" s="33"/>
      <c r="E144" s="34" t="e">
        <f t="shared" si="5"/>
        <v>#DIV/0!</v>
      </c>
      <c r="F144" s="18" t="e">
        <f>LOOKUP(E144,标准!$I$16:$I$23,标准!$B$16:$B$23)</f>
        <v>#DIV/0!</v>
      </c>
      <c r="G144" s="17"/>
      <c r="H144" s="16">
        <f>LOOKUP(G144,标准!$M$229:$M$250,标准!$L$229:$L$250)</f>
        <v>0</v>
      </c>
      <c r="I144" s="30"/>
      <c r="J144" s="16">
        <f>LOOKUP(I144,标准!$I$156:$I$177,标准!$B$156:$B$177)</f>
        <v>30</v>
      </c>
      <c r="K144" s="30"/>
      <c r="L144" s="16">
        <f>CHOOSE(MATCH(K144,{30,11.9,11.7,11.5,11.3,11.1,10.9,10.7,10.5,10.3,10.1,9.9,9.7,9.5,9.3,9.1,8.9,8.6,8.3,8.2,8.1,4},-1),0,10,20,30,40,50,60,62,64,66,68,70,72,74,76,78,80,85,90,95,100,100)</f>
        <v>100</v>
      </c>
      <c r="M144" s="17"/>
      <c r="N144" s="61" t="e">
        <f>LOOKUP(M144,标准!$I$54:$I$75,标准!$B$54:$B$75)</f>
        <v>#N/A</v>
      </c>
      <c r="O144" s="37"/>
      <c r="P144" s="16">
        <f>LOOKUP(O144,标准!$J$290:$J$321,标准!$I$290:$I$321)</f>
        <v>0</v>
      </c>
      <c r="Q144" s="43"/>
      <c r="R144" s="16">
        <f>CHOOSE(MATCH(Q144,{20,5.45,5.35,5.25,5.15,5.05,4.55,4.5,4.45,4.4,4.35,4.3,4.25,4.2,4.15,4.1,4.05,3.57,3.49,3.42,3.35,3.3,3.25,3.2,3.15,3.1,3.05,3,3.55,2.5,2.45,1},-1),0,10,20,30,40,50,60,62,64,66,68,70,72,74,76,78,80,85,90,95,100,101,102,103,104,105,106,107,108,109,110,110)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44" s="15" t="e">
        <f t="shared" si="4"/>
        <v>#DIV/0!</v>
      </c>
      <c r="T144" s="16" t="e">
        <f>LOOKUP(S144,标准!$H$328:$H$332,标准!$G$328:$G$332)</f>
        <v>#DIV/0!</v>
      </c>
    </row>
    <row r="145" spans="1:20" ht="14.25">
      <c r="A145" s="46"/>
      <c r="B145" s="63" t="s">
        <v>94</v>
      </c>
      <c r="C145" s="32"/>
      <c r="D145" s="33"/>
      <c r="E145" s="34" t="e">
        <f t="shared" si="5"/>
        <v>#DIV/0!</v>
      </c>
      <c r="F145" s="18" t="e">
        <f>LOOKUP(E145,标准!$I$16:$I$23,标准!$B$16:$B$23)</f>
        <v>#DIV/0!</v>
      </c>
      <c r="G145" s="17"/>
      <c r="H145" s="16">
        <f>LOOKUP(G145,标准!$M$229:$M$250,标准!$L$229:$L$250)</f>
        <v>0</v>
      </c>
      <c r="I145" s="30"/>
      <c r="J145" s="16">
        <f>LOOKUP(I145,标准!$I$156:$I$177,标准!$B$156:$B$177)</f>
        <v>30</v>
      </c>
      <c r="K145" s="30"/>
      <c r="L145" s="16">
        <f>CHOOSE(MATCH(K145,{30,11.9,11.7,11.5,11.3,11.1,10.9,10.7,10.5,10.3,10.1,9.9,9.7,9.5,9.3,9.1,8.9,8.6,8.3,8.2,8.1,4},-1),0,10,20,30,40,50,60,62,64,66,68,70,72,74,76,78,80,85,90,95,100,100)</f>
        <v>100</v>
      </c>
      <c r="M145" s="17"/>
      <c r="N145" s="61" t="e">
        <f>LOOKUP(M145,标准!$I$54:$I$75,标准!$B$54:$B$75)</f>
        <v>#N/A</v>
      </c>
      <c r="O145" s="37"/>
      <c r="P145" s="16">
        <f>LOOKUP(O145,标准!$J$290:$J$321,标准!$I$290:$I$321)</f>
        <v>0</v>
      </c>
      <c r="Q145" s="43"/>
      <c r="R145" s="16">
        <f>CHOOSE(MATCH(Q145,{20,5.45,5.35,5.25,5.15,5.05,4.55,4.5,4.45,4.4,4.35,4.3,4.25,4.2,4.15,4.1,4.05,3.57,3.49,3.42,3.35,3.3,3.25,3.2,3.15,3.1,3.05,3,3.55,2.5,2.45,1},-1),0,10,20,30,40,50,60,62,64,66,68,70,72,74,76,78,80,85,90,95,100,101,102,103,104,105,106,107,108,109,110,110)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45" s="15" t="e">
        <f t="shared" si="4"/>
        <v>#DIV/0!</v>
      </c>
      <c r="T145" s="16" t="e">
        <f>LOOKUP(S145,标准!$H$328:$H$332,标准!$G$328:$G$332)</f>
        <v>#DIV/0!</v>
      </c>
    </row>
    <row r="146" spans="1:20" ht="14.25">
      <c r="A146" s="46"/>
      <c r="B146" s="63" t="s">
        <v>94</v>
      </c>
      <c r="C146" s="32"/>
      <c r="D146" s="33"/>
      <c r="E146" s="34" t="e">
        <f t="shared" si="5"/>
        <v>#DIV/0!</v>
      </c>
      <c r="F146" s="18" t="e">
        <f>LOOKUP(E146,标准!$I$16:$I$23,标准!$B$16:$B$23)</f>
        <v>#DIV/0!</v>
      </c>
      <c r="G146" s="17"/>
      <c r="H146" s="16">
        <f>LOOKUP(G146,标准!$M$229:$M$250,标准!$L$229:$L$250)</f>
        <v>0</v>
      </c>
      <c r="I146" s="30"/>
      <c r="J146" s="16">
        <f>LOOKUP(I146,标准!$I$156:$I$177,标准!$B$156:$B$177)</f>
        <v>30</v>
      </c>
      <c r="K146" s="30"/>
      <c r="L146" s="16">
        <f>CHOOSE(MATCH(K146,{30,11.9,11.7,11.5,11.3,11.1,10.9,10.7,10.5,10.3,10.1,9.9,9.7,9.5,9.3,9.1,8.9,8.6,8.3,8.2,8.1,4},-1),0,10,20,30,40,50,60,62,64,66,68,70,72,74,76,78,80,85,90,95,100,100)</f>
        <v>100</v>
      </c>
      <c r="M146" s="17"/>
      <c r="N146" s="61" t="e">
        <f>LOOKUP(M146,标准!$I$54:$I$75,标准!$B$54:$B$75)</f>
        <v>#N/A</v>
      </c>
      <c r="O146" s="37"/>
      <c r="P146" s="16">
        <f>LOOKUP(O146,标准!$J$290:$J$321,标准!$I$290:$I$321)</f>
        <v>0</v>
      </c>
      <c r="Q146" s="43"/>
      <c r="R146" s="16">
        <f>CHOOSE(MATCH(Q146,{20,5.45,5.35,5.25,5.15,5.05,4.55,4.5,4.45,4.4,4.35,4.3,4.25,4.2,4.15,4.1,4.05,3.57,3.49,3.42,3.35,3.3,3.25,3.2,3.15,3.1,3.05,3,3.55,2.5,2.45,1},-1),0,10,20,30,40,50,60,62,64,66,68,70,72,74,76,78,80,85,90,95,100,101,102,103,104,105,106,107,108,109,110,110)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46" s="15" t="e">
        <f t="shared" si="4"/>
        <v>#DIV/0!</v>
      </c>
      <c r="T146" s="16" t="e">
        <f>LOOKUP(S146,标准!$H$328:$H$332,标准!$G$328:$G$332)</f>
        <v>#DIV/0!</v>
      </c>
    </row>
    <row r="147" spans="1:20" ht="14.25">
      <c r="A147" s="46"/>
      <c r="B147" s="63" t="s">
        <v>94</v>
      </c>
      <c r="C147" s="32"/>
      <c r="D147" s="33"/>
      <c r="E147" s="34" t="e">
        <f t="shared" si="5"/>
        <v>#DIV/0!</v>
      </c>
      <c r="F147" s="18" t="e">
        <f>LOOKUP(E147,标准!$I$16:$I$23,标准!$B$16:$B$23)</f>
        <v>#DIV/0!</v>
      </c>
      <c r="G147" s="17"/>
      <c r="H147" s="16">
        <f>LOOKUP(G147,标准!$M$229:$M$250,标准!$L$229:$L$250)</f>
        <v>0</v>
      </c>
      <c r="I147" s="30"/>
      <c r="J147" s="16">
        <f>LOOKUP(I147,标准!$I$156:$I$177,标准!$B$156:$B$177)</f>
        <v>30</v>
      </c>
      <c r="K147" s="30"/>
      <c r="L147" s="16">
        <f>CHOOSE(MATCH(K147,{30,11.9,11.7,11.5,11.3,11.1,10.9,10.7,10.5,10.3,10.1,9.9,9.7,9.5,9.3,9.1,8.9,8.6,8.3,8.2,8.1,4},-1),0,10,20,30,40,50,60,62,64,66,68,70,72,74,76,78,80,85,90,95,100,100)</f>
        <v>100</v>
      </c>
      <c r="M147" s="17"/>
      <c r="N147" s="61" t="e">
        <f>LOOKUP(M147,标准!$I$54:$I$75,标准!$B$54:$B$75)</f>
        <v>#N/A</v>
      </c>
      <c r="O147" s="37"/>
      <c r="P147" s="16">
        <f>LOOKUP(O147,标准!$J$290:$J$321,标准!$I$290:$I$321)</f>
        <v>0</v>
      </c>
      <c r="Q147" s="43"/>
      <c r="R147" s="16">
        <f>CHOOSE(MATCH(Q147,{20,5.45,5.35,5.25,5.15,5.05,4.55,4.5,4.45,4.4,4.35,4.3,4.25,4.2,4.15,4.1,4.05,3.57,3.49,3.42,3.35,3.3,3.25,3.2,3.15,3.1,3.05,3,3.55,2.5,2.45,1},-1),0,10,20,30,40,50,60,62,64,66,68,70,72,74,76,78,80,85,90,95,100,101,102,103,104,105,106,107,108,109,110,110)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47" s="15" t="e">
        <f t="shared" si="4"/>
        <v>#DIV/0!</v>
      </c>
      <c r="T147" s="16" t="e">
        <f>LOOKUP(S147,标准!$H$328:$H$332,标准!$G$328:$G$332)</f>
        <v>#DIV/0!</v>
      </c>
    </row>
    <row r="148" spans="1:20" ht="14.25">
      <c r="A148" s="46"/>
      <c r="B148" s="63" t="s">
        <v>94</v>
      </c>
      <c r="C148" s="32"/>
      <c r="D148" s="33"/>
      <c r="E148" s="34" t="e">
        <f t="shared" si="5"/>
        <v>#DIV/0!</v>
      </c>
      <c r="F148" s="18" t="e">
        <f>LOOKUP(E148,标准!$I$16:$I$23,标准!$B$16:$B$23)</f>
        <v>#DIV/0!</v>
      </c>
      <c r="G148" s="17"/>
      <c r="H148" s="16">
        <f>LOOKUP(G148,标准!$M$229:$M$250,标准!$L$229:$L$250)</f>
        <v>0</v>
      </c>
      <c r="I148" s="30"/>
      <c r="J148" s="16">
        <f>LOOKUP(I148,标准!$I$156:$I$177,标准!$B$156:$B$177)</f>
        <v>30</v>
      </c>
      <c r="K148" s="30"/>
      <c r="L148" s="16">
        <f>CHOOSE(MATCH(K148,{30,11.9,11.7,11.5,11.3,11.1,10.9,10.7,10.5,10.3,10.1,9.9,9.7,9.5,9.3,9.1,8.9,8.6,8.3,8.2,8.1,4},-1),0,10,20,30,40,50,60,62,64,66,68,70,72,74,76,78,80,85,90,95,100,100)</f>
        <v>100</v>
      </c>
      <c r="M148" s="17"/>
      <c r="N148" s="61" t="e">
        <f>LOOKUP(M148,标准!$I$54:$I$75,标准!$B$54:$B$75)</f>
        <v>#N/A</v>
      </c>
      <c r="O148" s="37"/>
      <c r="P148" s="16">
        <f>LOOKUP(O148,标准!$J$290:$J$321,标准!$I$290:$I$321)</f>
        <v>0</v>
      </c>
      <c r="Q148" s="43"/>
      <c r="R148" s="16">
        <f>CHOOSE(MATCH(Q148,{20,5.45,5.35,5.25,5.15,5.05,4.55,4.5,4.45,4.4,4.35,4.3,4.25,4.2,4.15,4.1,4.05,3.57,3.49,3.42,3.35,3.3,3.25,3.2,3.15,3.1,3.05,3,3.55,2.5,2.45,1},-1),0,10,20,30,40,50,60,62,64,66,68,70,72,74,76,78,80,85,90,95,100,101,102,103,104,105,106,107,108,109,110,110)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48" s="15" t="e">
        <f t="shared" si="4"/>
        <v>#DIV/0!</v>
      </c>
      <c r="T148" s="16" t="e">
        <f>LOOKUP(S148,标准!$H$328:$H$332,标准!$G$328:$G$332)</f>
        <v>#DIV/0!</v>
      </c>
    </row>
    <row r="149" spans="1:20" ht="14.25">
      <c r="A149" s="46"/>
      <c r="B149" s="63" t="s">
        <v>94</v>
      </c>
      <c r="C149" s="32"/>
      <c r="D149" s="33"/>
      <c r="E149" s="34" t="e">
        <f t="shared" si="5"/>
        <v>#DIV/0!</v>
      </c>
      <c r="F149" s="18" t="e">
        <f>LOOKUP(E149,标准!$I$16:$I$23,标准!$B$16:$B$23)</f>
        <v>#DIV/0!</v>
      </c>
      <c r="G149" s="17"/>
      <c r="H149" s="16">
        <f>LOOKUP(G149,标准!$M$229:$M$250,标准!$L$229:$L$250)</f>
        <v>0</v>
      </c>
      <c r="I149" s="30"/>
      <c r="J149" s="16">
        <f>LOOKUP(I149,标准!$I$156:$I$177,标准!$B$156:$B$177)</f>
        <v>30</v>
      </c>
      <c r="K149" s="30"/>
      <c r="L149" s="16">
        <f>CHOOSE(MATCH(K149,{30,11.9,11.7,11.5,11.3,11.1,10.9,10.7,10.5,10.3,10.1,9.9,9.7,9.5,9.3,9.1,8.9,8.6,8.3,8.2,8.1,4},-1),0,10,20,30,40,50,60,62,64,66,68,70,72,74,76,78,80,85,90,95,100,100)</f>
        <v>100</v>
      </c>
      <c r="M149" s="17"/>
      <c r="N149" s="61" t="e">
        <f>LOOKUP(M149,标准!$I$54:$I$75,标准!$B$54:$B$75)</f>
        <v>#N/A</v>
      </c>
      <c r="O149" s="37"/>
      <c r="P149" s="16">
        <f>LOOKUP(O149,标准!$J$290:$J$321,标准!$I$290:$I$321)</f>
        <v>0</v>
      </c>
      <c r="Q149" s="43"/>
      <c r="R149" s="16">
        <f>CHOOSE(MATCH(Q149,{20,5.45,5.35,5.25,5.15,5.05,4.55,4.5,4.45,4.4,4.35,4.3,4.25,4.2,4.15,4.1,4.05,3.57,3.49,3.42,3.35,3.3,3.25,3.2,3.15,3.1,3.05,3,3.55,2.5,2.45,1},-1),0,10,20,30,40,50,60,62,64,66,68,70,72,74,76,78,80,85,90,95,100,101,102,103,104,105,106,107,108,109,110,110)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49" s="15" t="e">
        <f t="shared" si="4"/>
        <v>#DIV/0!</v>
      </c>
      <c r="T149" s="16" t="e">
        <f>LOOKUP(S149,标准!$H$328:$H$332,标准!$G$328:$G$332)</f>
        <v>#DIV/0!</v>
      </c>
    </row>
    <row r="150" spans="1:20" ht="14.25">
      <c r="A150" s="46"/>
      <c r="B150" s="63" t="s">
        <v>94</v>
      </c>
      <c r="C150" s="32"/>
      <c r="D150" s="33"/>
      <c r="E150" s="34" t="e">
        <f t="shared" si="5"/>
        <v>#DIV/0!</v>
      </c>
      <c r="F150" s="18" t="e">
        <f>LOOKUP(E150,标准!$I$16:$I$23,标准!$B$16:$B$23)</f>
        <v>#DIV/0!</v>
      </c>
      <c r="G150" s="17"/>
      <c r="H150" s="16">
        <f>LOOKUP(G150,标准!$M$229:$M$250,标准!$L$229:$L$250)</f>
        <v>0</v>
      </c>
      <c r="I150" s="30"/>
      <c r="J150" s="16">
        <f>LOOKUP(I150,标准!$I$156:$I$177,标准!$B$156:$B$177)</f>
        <v>30</v>
      </c>
      <c r="K150" s="30"/>
      <c r="L150" s="16">
        <f>CHOOSE(MATCH(K150,{30,11.9,11.7,11.5,11.3,11.1,10.9,10.7,10.5,10.3,10.1,9.9,9.7,9.5,9.3,9.1,8.9,8.6,8.3,8.2,8.1,4},-1),0,10,20,30,40,50,60,62,64,66,68,70,72,74,76,78,80,85,90,95,100,100)</f>
        <v>100</v>
      </c>
      <c r="M150" s="17"/>
      <c r="N150" s="61" t="e">
        <f>LOOKUP(M150,标准!$I$54:$I$75,标准!$B$54:$B$75)</f>
        <v>#N/A</v>
      </c>
      <c r="O150" s="37"/>
      <c r="P150" s="16">
        <f>LOOKUP(O150,标准!$J$290:$J$321,标准!$I$290:$I$321)</f>
        <v>0</v>
      </c>
      <c r="Q150" s="43"/>
      <c r="R150" s="16">
        <f>CHOOSE(MATCH(Q150,{20,5.45,5.35,5.25,5.15,5.05,4.55,4.5,4.45,4.4,4.35,4.3,4.25,4.2,4.15,4.1,4.05,3.57,3.49,3.42,3.35,3.3,3.25,3.2,3.15,3.1,3.05,3,3.55,2.5,2.45,1},-1),0,10,20,30,40,50,60,62,64,66,68,70,72,74,76,78,80,85,90,95,100,101,102,103,104,105,106,107,108,109,110,110)</f>
        <v>110</v>
      </c>
      <c r="S150" s="15" t="e">
        <f t="shared" si="4"/>
        <v>#DIV/0!</v>
      </c>
      <c r="T150" s="16" t="e">
        <f>LOOKUP(S150,标准!$H$328:$H$332,标准!$G$328:$G$332)</f>
        <v>#DIV/0!</v>
      </c>
    </row>
  </sheetData>
  <mergeCells count="11">
    <mergeCell ref="K1:L1"/>
    <mergeCell ref="A1:A2"/>
    <mergeCell ref="B1:B2"/>
    <mergeCell ref="C1:F1"/>
    <mergeCell ref="G1:H1"/>
    <mergeCell ref="I1:J1"/>
    <mergeCell ref="M1:N1"/>
    <mergeCell ref="O1:P1"/>
    <mergeCell ref="Q1:R1"/>
    <mergeCell ref="S1:S2"/>
    <mergeCell ref="T1:T2"/>
  </mergeCells>
  <phoneticPr fontId="11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50"/>
  <sheetViews>
    <sheetView zoomScale="80" zoomScaleNormal="80" workbookViewId="0">
      <selection sqref="A1:T150"/>
    </sheetView>
  </sheetViews>
  <sheetFormatPr defaultColWidth="9" defaultRowHeight="13.5"/>
  <sheetData>
    <row r="1" spans="1:20">
      <c r="A1" s="64" t="s">
        <v>93</v>
      </c>
      <c r="B1" s="70" t="s">
        <v>63</v>
      </c>
      <c r="C1" s="66" t="s">
        <v>74</v>
      </c>
      <c r="D1" s="71"/>
      <c r="E1" s="71"/>
      <c r="F1" s="67"/>
      <c r="G1" s="72" t="s">
        <v>90</v>
      </c>
      <c r="H1" s="69"/>
      <c r="I1" s="72" t="s">
        <v>77</v>
      </c>
      <c r="J1" s="69"/>
      <c r="K1" s="72" t="s">
        <v>76</v>
      </c>
      <c r="L1" s="69"/>
      <c r="M1" s="66" t="s">
        <v>75</v>
      </c>
      <c r="N1" s="67"/>
      <c r="O1" s="66" t="s">
        <v>91</v>
      </c>
      <c r="P1" s="67"/>
      <c r="Q1" s="66" t="s">
        <v>92</v>
      </c>
      <c r="R1" s="67"/>
      <c r="S1" s="68" t="s">
        <v>64</v>
      </c>
      <c r="T1" s="69" t="s">
        <v>65</v>
      </c>
    </row>
    <row r="2" spans="1:20">
      <c r="A2" s="65"/>
      <c r="B2" s="70"/>
      <c r="C2" s="31" t="s">
        <v>66</v>
      </c>
      <c r="D2" s="29" t="s">
        <v>67</v>
      </c>
      <c r="E2" s="29" t="s">
        <v>68</v>
      </c>
      <c r="F2" s="56" t="s">
        <v>15</v>
      </c>
      <c r="G2" s="56" t="s">
        <v>69</v>
      </c>
      <c r="H2" s="56" t="s">
        <v>15</v>
      </c>
      <c r="I2" s="29" t="s">
        <v>69</v>
      </c>
      <c r="J2" s="56" t="s">
        <v>15</v>
      </c>
      <c r="K2" s="29" t="s">
        <v>69</v>
      </c>
      <c r="L2" s="56" t="s">
        <v>15</v>
      </c>
      <c r="M2" s="56" t="s">
        <v>69</v>
      </c>
      <c r="N2" s="56" t="s">
        <v>15</v>
      </c>
      <c r="O2" s="57" t="s">
        <v>72</v>
      </c>
      <c r="P2" s="57" t="s">
        <v>73</v>
      </c>
      <c r="Q2" s="42" t="s">
        <v>72</v>
      </c>
      <c r="R2" s="57" t="s">
        <v>73</v>
      </c>
      <c r="S2" s="68"/>
      <c r="T2" s="69"/>
    </row>
    <row r="3" spans="1:20" ht="14.25">
      <c r="A3" s="46"/>
      <c r="B3" s="1" t="s">
        <v>70</v>
      </c>
      <c r="C3" s="32"/>
      <c r="D3" s="33"/>
      <c r="E3" s="34" t="e">
        <f>D3/(C3*C3)</f>
        <v>#DIV/0!</v>
      </c>
      <c r="F3" s="18" t="e">
        <f>LOOKUP(E3,标准!$J$4:$J$11,标准!$B$4:$B$11)</f>
        <v>#DIV/0!</v>
      </c>
      <c r="G3" s="17"/>
      <c r="H3" s="16">
        <f>LOOKUP(G3,标准!$D$229:$D$250,标准!$B$229:$B$250)</f>
        <v>0</v>
      </c>
      <c r="I3" s="30"/>
      <c r="J3" s="16">
        <f>LOOKUP(I3,标准!$J$130:$J$151,标准!$B$130:$B$151)</f>
        <v>62</v>
      </c>
      <c r="K3" s="30"/>
      <c r="L3" s="16">
        <f>CHOOSE(MATCH(K3,{30,10.9,10.7,10.5,10.3,10.1,9.9,9.7,9.5,9.3,9.1,8.9,8.7,8.5,8.3,8.1,7.9,7.8,7.7,7.6,7.5,4},-1),0,10,20,30,40,50,60,62,64,66,68,70,72,74,76,78,80,85,90,95,100,100)</f>
        <v>100</v>
      </c>
      <c r="M3" s="17"/>
      <c r="N3" s="61" t="e">
        <f>LOOKUP(M3,标准!$J$28:$J$49,标准!$B$28:$B$49)</f>
        <v>#N/A</v>
      </c>
      <c r="O3" s="37"/>
      <c r="P3" s="16">
        <f>LOOKUP(O3,标准!$M$256:$M$281,标准!$L$256:$L$281)</f>
        <v>0</v>
      </c>
      <c r="Q3" s="43"/>
      <c r="R3" s="16">
        <f>CHOOSE(MATCH(Q3,{20,6.45,6.25,6.05,5.45,5.25,5.05,5,4.55,4.5,4.45,4.4,4.35,4.3,4.25,4.2,4.15,4.07,4,3.55,3.5,3.46,3.42,3.38,3.34,3.3,3.27,3.24,3.21,3.18,3.15,1},-1),0,10,20,30,40,50,60,62,64,66,68,70,72,74,76,78,80,85,90,95,100,101,102,103,104,105,106,107,108,109,110,110)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3" s="15" t="e">
        <f>F3*0.15+H3*0.1+J3*0.1+L3*0.2+N3*0.15+P3*0.1+R3*0.2</f>
        <v>#DIV/0!</v>
      </c>
      <c r="T3" s="16" t="e">
        <f>LOOKUP(S3,标准!$H$328:$H$332,标准!$G$328:$G$332)</f>
        <v>#DIV/0!</v>
      </c>
    </row>
    <row r="4" spans="1:20" ht="14.25">
      <c r="A4" s="46"/>
      <c r="B4" s="1" t="s">
        <v>70</v>
      </c>
      <c r="C4" s="32"/>
      <c r="D4" s="33"/>
      <c r="E4" s="34" t="e">
        <f>D4/(C4*C4)</f>
        <v>#DIV/0!</v>
      </c>
      <c r="F4" s="18" t="e">
        <f>LOOKUP(E4,标准!$J$4:$J$11,标准!$B$4:$B$11)</f>
        <v>#DIV/0!</v>
      </c>
      <c r="G4" s="17"/>
      <c r="H4" s="16">
        <f>LOOKUP(G4,标准!$D$229:$D$250,标准!$B$229:$B$250)</f>
        <v>0</v>
      </c>
      <c r="I4" s="30"/>
      <c r="J4" s="16">
        <f>LOOKUP(I4,标准!$J$130:$J$151,标准!$B$130:$B$151)</f>
        <v>62</v>
      </c>
      <c r="K4" s="30"/>
      <c r="L4" s="16">
        <f>CHOOSE(MATCH(K4,{30,10.9,10.7,10.5,10.3,10.1,9.9,9.7,9.5,9.3,9.1,8.9,8.7,8.5,8.3,8.1,7.9,7.8,7.7,7.6,7.5,4},-1),0,10,20,30,40,50,60,62,64,66,68,70,72,74,76,78,80,85,90,95,100,100)</f>
        <v>100</v>
      </c>
      <c r="M4" s="17"/>
      <c r="N4" s="61" t="e">
        <f>LOOKUP(M4,标准!$J$28:$J$49,标准!$B$28:$B$49)</f>
        <v>#N/A</v>
      </c>
      <c r="O4" s="37"/>
      <c r="P4" s="16">
        <f>LOOKUP(O4,标准!$M$256:$M$281,标准!$L$256:$L$281)</f>
        <v>0</v>
      </c>
      <c r="Q4" s="43"/>
      <c r="R4" s="16">
        <f>CHOOSE(MATCH(Q4,{20,6.45,6.25,6.05,5.45,5.25,5.05,5,4.55,4.5,4.45,4.4,4.35,4.3,4.25,4.2,4.15,4.07,4,3.55,3.5,3.46,3.42,3.38,3.34,3.3,3.27,3.24,3.21,3.18,3.15,1},-1),0,10,20,30,40,50,60,62,64,66,68,70,72,74,76,78,80,85,90,95,100,101,102,103,104,105,106,107,108,109,110,110)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4" s="15" t="e">
        <f t="shared" ref="S4:S67" si="0">F4*0.15+H4*0.1+J4*0.1+L4*0.2+N4*0.15+P4*0.1+R4*0.2</f>
        <v>#DIV/0!</v>
      </c>
      <c r="T4" s="16" t="e">
        <f>LOOKUP(S4,标准!$H$328:$H$332,标准!$G$328:$G$332)</f>
        <v>#DIV/0!</v>
      </c>
    </row>
    <row r="5" spans="1:20" ht="14.25">
      <c r="A5" s="46"/>
      <c r="B5" s="1" t="s">
        <v>70</v>
      </c>
      <c r="C5" s="32"/>
      <c r="D5" s="33"/>
      <c r="E5" s="34" t="e">
        <f>D5/(C5*C5)</f>
        <v>#DIV/0!</v>
      </c>
      <c r="F5" s="18" t="e">
        <f>LOOKUP(E5,标准!$J$4:$J$11,标准!$B$4:$B$11)</f>
        <v>#DIV/0!</v>
      </c>
      <c r="G5" s="17"/>
      <c r="H5" s="16">
        <f>LOOKUP(G5,标准!$D$229:$D$250,标准!$B$229:$B$250)</f>
        <v>0</v>
      </c>
      <c r="I5" s="30"/>
      <c r="J5" s="16">
        <f>LOOKUP(I5,标准!$J$130:$J$151,标准!$B$130:$B$151)</f>
        <v>62</v>
      </c>
      <c r="K5" s="30"/>
      <c r="L5" s="16">
        <f>CHOOSE(MATCH(K5,{30,10.9,10.7,10.5,10.3,10.1,9.9,9.7,9.5,9.3,9.1,8.9,8.7,8.5,8.3,8.1,7.9,7.8,7.7,7.6,7.5,4},-1),0,10,20,30,40,50,60,62,64,66,68,70,72,74,76,78,80,85,90,95,100,100)</f>
        <v>100</v>
      </c>
      <c r="M5" s="17"/>
      <c r="N5" s="61" t="e">
        <f>LOOKUP(M5,标准!$J$28:$J$49,标准!$B$28:$B$49)</f>
        <v>#N/A</v>
      </c>
      <c r="O5" s="37"/>
      <c r="P5" s="16">
        <f>LOOKUP(O5,标准!$M$256:$M$281,标准!$L$256:$L$281)</f>
        <v>0</v>
      </c>
      <c r="Q5" s="43"/>
      <c r="R5" s="16">
        <f>CHOOSE(MATCH(Q5,{20,6.45,6.25,6.05,5.45,5.25,5.05,5,4.55,4.5,4.45,4.4,4.35,4.3,4.25,4.2,4.15,4.07,4,3.55,3.5,3.46,3.42,3.38,3.34,3.3,3.27,3.24,3.21,3.18,3.15,1},-1),0,10,20,30,40,50,60,62,64,66,68,70,72,74,76,78,80,85,90,95,100,101,102,103,104,105,106,107,108,109,110,110)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5" s="15" t="e">
        <f t="shared" si="0"/>
        <v>#DIV/0!</v>
      </c>
      <c r="T5" s="16" t="e">
        <f>LOOKUP(S5,标准!$H$328:$H$332,标准!$G$328:$G$332)</f>
        <v>#DIV/0!</v>
      </c>
    </row>
    <row r="6" spans="1:20" ht="14.25">
      <c r="A6" s="46"/>
      <c r="B6" s="1" t="s">
        <v>70</v>
      </c>
      <c r="C6" s="38"/>
      <c r="D6" s="39"/>
      <c r="E6" s="34" t="e">
        <f>D6/(C6*C6)</f>
        <v>#DIV/0!</v>
      </c>
      <c r="F6" s="18" t="e">
        <f>LOOKUP(E6,标准!$J$4:$J$11,标准!$B$4:$B$11)</f>
        <v>#DIV/0!</v>
      </c>
      <c r="G6" s="17"/>
      <c r="H6" s="16">
        <f>LOOKUP(G6,标准!$D$229:$D$250,标准!$B$229:$B$250)</f>
        <v>0</v>
      </c>
      <c r="I6" s="30"/>
      <c r="J6" s="16">
        <f>LOOKUP(I6,标准!$J$130:$J$151,标准!$B$130:$B$151)</f>
        <v>62</v>
      </c>
      <c r="K6" s="30"/>
      <c r="L6" s="16">
        <f>CHOOSE(MATCH(K6,{30,10.9,10.7,10.5,10.3,10.1,9.9,9.7,9.5,9.3,9.1,8.9,8.7,8.5,8.3,8.1,7.9,7.8,7.7,7.6,7.5,4},-1),0,10,20,30,40,50,60,62,64,66,68,70,72,74,76,78,80,85,90,95,100,100)</f>
        <v>100</v>
      </c>
      <c r="M6" s="17"/>
      <c r="N6" s="61" t="e">
        <f>LOOKUP(M6,标准!$J$28:$J$49,标准!$B$28:$B$49)</f>
        <v>#N/A</v>
      </c>
      <c r="O6" s="37"/>
      <c r="P6" s="16">
        <f>LOOKUP(O6,标准!$M$256:$M$281,标准!$L$256:$L$281)</f>
        <v>0</v>
      </c>
      <c r="Q6" s="43"/>
      <c r="R6" s="16">
        <f>CHOOSE(MATCH(Q6,{20,6.45,6.25,6.05,5.45,5.25,5.05,5,4.55,4.5,4.45,4.4,4.35,4.3,4.25,4.2,4.15,4.07,4,3.55,3.5,3.46,3.42,3.38,3.34,3.3,3.27,3.24,3.21,3.18,3.15,1},-1),0,10,20,30,40,50,60,62,64,66,68,70,72,74,76,78,80,85,90,95,100,101,102,103,104,105,106,107,108,109,110,110)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6" s="15" t="e">
        <f t="shared" si="0"/>
        <v>#DIV/0!</v>
      </c>
      <c r="T6" s="16" t="e">
        <f>LOOKUP(S6,标准!$H$328:$H$332,标准!$G$328:$G$332)</f>
        <v>#DIV/0!</v>
      </c>
    </row>
    <row r="7" spans="1:20" ht="14.25">
      <c r="A7" s="46"/>
      <c r="B7" s="1" t="s">
        <v>70</v>
      </c>
      <c r="C7" s="38"/>
      <c r="D7" s="39"/>
      <c r="E7" s="34" t="e">
        <f>D7/(C7*C7)</f>
        <v>#DIV/0!</v>
      </c>
      <c r="F7" s="18" t="e">
        <f>LOOKUP(E7,标准!$J$4:$J$11,标准!$B$4:$B$11)</f>
        <v>#DIV/0!</v>
      </c>
      <c r="G7" s="17"/>
      <c r="H7" s="16">
        <f>LOOKUP(G7,标准!$D$229:$D$250,标准!$B$229:$B$250)</f>
        <v>0</v>
      </c>
      <c r="I7" s="30"/>
      <c r="J7" s="16">
        <f>LOOKUP(I7,标准!$J$130:$J$151,标准!$B$130:$B$151)</f>
        <v>62</v>
      </c>
      <c r="K7" s="30"/>
      <c r="L7" s="16">
        <f>CHOOSE(MATCH(K7,{30,10.9,10.7,10.5,10.3,10.1,9.9,9.7,9.5,9.3,9.1,8.9,8.7,8.5,8.3,8.1,7.9,7.8,7.7,7.6,7.5,4},-1),0,10,20,30,40,50,60,62,64,66,68,70,72,74,76,78,80,85,90,95,100,100)</f>
        <v>100</v>
      </c>
      <c r="M7" s="17"/>
      <c r="N7" s="61" t="e">
        <f>LOOKUP(M7,标准!$J$28:$J$49,标准!$B$28:$B$49)</f>
        <v>#N/A</v>
      </c>
      <c r="O7" s="37"/>
      <c r="P7" s="16">
        <f>LOOKUP(O7,标准!$M$256:$M$281,标准!$L$256:$L$281)</f>
        <v>0</v>
      </c>
      <c r="Q7" s="43"/>
      <c r="R7" s="16">
        <f>CHOOSE(MATCH(Q7,{20,6.45,6.25,6.05,5.45,5.25,5.05,5,4.55,4.5,4.45,4.4,4.35,4.3,4.25,4.2,4.15,4.07,4,3.55,3.5,3.46,3.42,3.38,3.34,3.3,3.27,3.24,3.21,3.18,3.15,1},-1),0,10,20,30,40,50,60,62,64,66,68,70,72,74,76,78,80,85,90,95,100,101,102,103,104,105,106,107,108,109,110,110)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7" s="15" t="e">
        <f t="shared" si="0"/>
        <v>#DIV/0!</v>
      </c>
      <c r="T7" s="16" t="e">
        <f>LOOKUP(S7,标准!$H$328:$H$332,标准!$G$328:$G$332)</f>
        <v>#DIV/0!</v>
      </c>
    </row>
    <row r="8" spans="1:20" ht="14.25">
      <c r="A8" s="46"/>
      <c r="B8" s="1" t="s">
        <v>70</v>
      </c>
      <c r="C8" s="38"/>
      <c r="D8" s="39"/>
      <c r="E8" s="34" t="e">
        <f t="shared" ref="E8:E71" si="1">D8/(C8*C8)</f>
        <v>#DIV/0!</v>
      </c>
      <c r="F8" s="18" t="e">
        <f>LOOKUP(E8,标准!$J$4:$J$11,标准!$B$4:$B$11)</f>
        <v>#DIV/0!</v>
      </c>
      <c r="G8" s="17"/>
      <c r="H8" s="16">
        <f>LOOKUP(G8,标准!$D$229:$D$250,标准!$B$229:$B$250)</f>
        <v>0</v>
      </c>
      <c r="I8" s="30"/>
      <c r="J8" s="16">
        <f>LOOKUP(I8,标准!$J$130:$J$151,标准!$B$130:$B$151)</f>
        <v>62</v>
      </c>
      <c r="K8" s="30"/>
      <c r="L8" s="16">
        <f>CHOOSE(MATCH(K8,{30,10.9,10.7,10.5,10.3,10.1,9.9,9.7,9.5,9.3,9.1,8.9,8.7,8.5,8.3,8.1,7.9,7.8,7.7,7.6,7.5,4},-1),0,10,20,30,40,50,60,62,64,66,68,70,72,74,76,78,80,85,90,95,100,100)</f>
        <v>100</v>
      </c>
      <c r="M8" s="17"/>
      <c r="N8" s="61" t="e">
        <f>LOOKUP(M8,标准!$J$28:$J$49,标准!$B$28:$B$49)</f>
        <v>#N/A</v>
      </c>
      <c r="O8" s="37"/>
      <c r="P8" s="16">
        <f>LOOKUP(O8,标准!$M$256:$M$281,标准!$L$256:$L$281)</f>
        <v>0</v>
      </c>
      <c r="Q8" s="43"/>
      <c r="R8" s="16">
        <f>CHOOSE(MATCH(Q8,{20,6.45,6.25,6.05,5.45,5.25,5.05,5,4.55,4.5,4.45,4.4,4.35,4.3,4.25,4.2,4.15,4.07,4,3.55,3.5,3.46,3.42,3.38,3.34,3.3,3.27,3.24,3.21,3.18,3.15,1},-1),0,10,20,30,40,50,60,62,64,66,68,70,72,74,76,78,80,85,90,95,100,101,102,103,104,105,106,107,108,109,110,110)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8" s="15" t="e">
        <f t="shared" si="0"/>
        <v>#DIV/0!</v>
      </c>
      <c r="T8" s="16" t="e">
        <f>LOOKUP(S8,标准!$H$328:$H$332,标准!$G$328:$G$332)</f>
        <v>#DIV/0!</v>
      </c>
    </row>
    <row r="9" spans="1:20" ht="14.25">
      <c r="A9" s="46"/>
      <c r="B9" s="1" t="s">
        <v>70</v>
      </c>
      <c r="C9" s="38"/>
      <c r="D9" s="39"/>
      <c r="E9" s="34" t="e">
        <f t="shared" si="1"/>
        <v>#DIV/0!</v>
      </c>
      <c r="F9" s="18" t="e">
        <f>LOOKUP(E9,标准!$J$4:$J$11,标准!$B$4:$B$11)</f>
        <v>#DIV/0!</v>
      </c>
      <c r="G9" s="17"/>
      <c r="H9" s="16">
        <f>LOOKUP(G9,标准!$D$229:$D$250,标准!$B$229:$B$250)</f>
        <v>0</v>
      </c>
      <c r="I9" s="30"/>
      <c r="J9" s="16">
        <f>LOOKUP(I9,标准!$J$130:$J$151,标准!$B$130:$B$151)</f>
        <v>62</v>
      </c>
      <c r="K9" s="30"/>
      <c r="L9" s="16">
        <f>CHOOSE(MATCH(K9,{30,10.9,10.7,10.5,10.3,10.1,9.9,9.7,9.5,9.3,9.1,8.9,8.7,8.5,8.3,8.1,7.9,7.8,7.7,7.6,7.5,4},-1),0,10,20,30,40,50,60,62,64,66,68,70,72,74,76,78,80,85,90,95,100,100)</f>
        <v>100</v>
      </c>
      <c r="M9" s="17"/>
      <c r="N9" s="61" t="e">
        <f>LOOKUP(M9,标准!$J$28:$J$49,标准!$B$28:$B$49)</f>
        <v>#N/A</v>
      </c>
      <c r="O9" s="37"/>
      <c r="P9" s="16">
        <f>LOOKUP(O9,标准!$M$256:$M$281,标准!$L$256:$L$281)</f>
        <v>0</v>
      </c>
      <c r="Q9" s="43"/>
      <c r="R9" s="16">
        <f>CHOOSE(MATCH(Q9,{20,6.45,6.25,6.05,5.45,5.25,5.05,5,4.55,4.5,4.45,4.4,4.35,4.3,4.25,4.2,4.15,4.07,4,3.55,3.5,3.46,3.42,3.38,3.34,3.3,3.27,3.24,3.21,3.18,3.15,1},-1),0,10,20,30,40,50,60,62,64,66,68,70,72,74,76,78,80,85,90,95,100,101,102,103,104,105,106,107,108,109,110,110)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9" s="15" t="e">
        <f t="shared" si="0"/>
        <v>#DIV/0!</v>
      </c>
      <c r="T9" s="16" t="e">
        <f>LOOKUP(S9,标准!$H$328:$H$332,标准!$G$328:$G$332)</f>
        <v>#DIV/0!</v>
      </c>
    </row>
    <row r="10" spans="1:20" ht="14.25">
      <c r="A10" s="46"/>
      <c r="B10" s="1" t="s">
        <v>70</v>
      </c>
      <c r="C10" s="38"/>
      <c r="D10" s="39"/>
      <c r="E10" s="34" t="e">
        <f t="shared" si="1"/>
        <v>#DIV/0!</v>
      </c>
      <c r="F10" s="18" t="e">
        <f>LOOKUP(E10,标准!$J$4:$J$11,标准!$B$4:$B$11)</f>
        <v>#DIV/0!</v>
      </c>
      <c r="G10" s="17"/>
      <c r="H10" s="16">
        <f>LOOKUP(G10,标准!$D$229:$D$250,标准!$B$229:$B$250)</f>
        <v>0</v>
      </c>
      <c r="I10" s="30"/>
      <c r="J10" s="16">
        <f>LOOKUP(I10,标准!$J$130:$J$151,标准!$B$130:$B$151)</f>
        <v>62</v>
      </c>
      <c r="K10" s="30"/>
      <c r="L10" s="16">
        <f>CHOOSE(MATCH(K10,{30,10.9,10.7,10.5,10.3,10.1,9.9,9.7,9.5,9.3,9.1,8.9,8.7,8.5,8.3,8.1,7.9,7.8,7.7,7.6,7.5,4},-1),0,10,20,30,40,50,60,62,64,66,68,70,72,74,76,78,80,85,90,95,100,100)</f>
        <v>100</v>
      </c>
      <c r="M10" s="17"/>
      <c r="N10" s="61" t="e">
        <f>LOOKUP(M10,标准!$J$28:$J$49,标准!$B$28:$B$49)</f>
        <v>#N/A</v>
      </c>
      <c r="O10" s="37"/>
      <c r="P10" s="16">
        <f>LOOKUP(O10,标准!$M$256:$M$281,标准!$L$256:$L$281)</f>
        <v>0</v>
      </c>
      <c r="Q10" s="43"/>
      <c r="R10" s="16">
        <f>CHOOSE(MATCH(Q10,{20,6.45,6.25,6.05,5.45,5.25,5.05,5,4.55,4.5,4.45,4.4,4.35,4.3,4.25,4.2,4.15,4.07,4,3.55,3.5,3.46,3.42,3.38,3.34,3.3,3.27,3.24,3.21,3.18,3.15,1},-1),0,10,20,30,40,50,60,62,64,66,68,70,72,74,76,78,80,85,90,95,100,101,102,103,104,105,106,107,108,109,110,110)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0" s="15" t="e">
        <f t="shared" si="0"/>
        <v>#DIV/0!</v>
      </c>
      <c r="T10" s="16" t="e">
        <f>LOOKUP(S10,标准!$H$328:$H$332,标准!$G$328:$G$332)</f>
        <v>#DIV/0!</v>
      </c>
    </row>
    <row r="11" spans="1:20" ht="14.25">
      <c r="A11" s="46"/>
      <c r="B11" s="1" t="s">
        <v>70</v>
      </c>
      <c r="C11" s="40"/>
      <c r="D11" s="41"/>
      <c r="E11" s="34" t="e">
        <f t="shared" si="1"/>
        <v>#DIV/0!</v>
      </c>
      <c r="F11" s="18" t="e">
        <f>LOOKUP(E11,标准!$J$4:$J$11,标准!$B$4:$B$11)</f>
        <v>#DIV/0!</v>
      </c>
      <c r="G11" s="17"/>
      <c r="H11" s="16">
        <f>LOOKUP(G11,标准!$D$229:$D$250,标准!$B$229:$B$250)</f>
        <v>0</v>
      </c>
      <c r="I11" s="30"/>
      <c r="J11" s="16">
        <f>LOOKUP(I11,标准!$J$130:$J$151,标准!$B$130:$B$151)</f>
        <v>62</v>
      </c>
      <c r="K11" s="30"/>
      <c r="L11" s="16">
        <f>CHOOSE(MATCH(K11,{30,10.9,10.7,10.5,10.3,10.1,9.9,9.7,9.5,9.3,9.1,8.9,8.7,8.5,8.3,8.1,7.9,7.8,7.7,7.6,7.5,4},-1),0,10,20,30,40,50,60,62,64,66,68,70,72,74,76,78,80,85,90,95,100,100)</f>
        <v>100</v>
      </c>
      <c r="M11" s="17"/>
      <c r="N11" s="61" t="e">
        <f>LOOKUP(M11,标准!$J$28:$J$49,标准!$B$28:$B$49)</f>
        <v>#N/A</v>
      </c>
      <c r="O11" s="37"/>
      <c r="P11" s="16">
        <f>LOOKUP(O11,标准!$M$256:$M$281,标准!$L$256:$L$281)</f>
        <v>0</v>
      </c>
      <c r="Q11" s="43"/>
      <c r="R11" s="16">
        <f>CHOOSE(MATCH(Q11,{20,6.45,6.25,6.05,5.45,5.25,5.05,5,4.55,4.5,4.45,4.4,4.35,4.3,4.25,4.2,4.15,4.07,4,3.55,3.5,3.46,3.42,3.38,3.34,3.3,3.27,3.24,3.21,3.18,3.15,1},-1),0,10,20,30,40,50,60,62,64,66,68,70,72,74,76,78,80,85,90,95,100,101,102,103,104,105,106,107,108,109,110,110)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1" s="15" t="e">
        <f t="shared" si="0"/>
        <v>#DIV/0!</v>
      </c>
      <c r="T11" s="16" t="e">
        <f>LOOKUP(S11,标准!$H$328:$H$332,标准!$G$328:$G$332)</f>
        <v>#DIV/0!</v>
      </c>
    </row>
    <row r="12" spans="1:20" ht="14.25">
      <c r="A12" s="46"/>
      <c r="B12" s="1" t="s">
        <v>70</v>
      </c>
      <c r="C12" s="32"/>
      <c r="D12" s="33"/>
      <c r="E12" s="34" t="e">
        <f t="shared" si="1"/>
        <v>#DIV/0!</v>
      </c>
      <c r="F12" s="18" t="e">
        <f>LOOKUP(E12,标准!$J$4:$J$11,标准!$B$4:$B$11)</f>
        <v>#DIV/0!</v>
      </c>
      <c r="G12" s="17"/>
      <c r="H12" s="16">
        <f>LOOKUP(G12,标准!$D$229:$D$250,标准!$B$229:$B$250)</f>
        <v>0</v>
      </c>
      <c r="I12" s="30"/>
      <c r="J12" s="16">
        <f>LOOKUP(I12,标准!$J$130:$J$151,标准!$B$130:$B$151)</f>
        <v>62</v>
      </c>
      <c r="K12" s="30"/>
      <c r="L12" s="16">
        <f>CHOOSE(MATCH(K12,{30,10.9,10.7,10.5,10.3,10.1,9.9,9.7,9.5,9.3,9.1,8.9,8.7,8.5,8.3,8.1,7.9,7.8,7.7,7.6,7.5,4},-1),0,10,20,30,40,50,60,62,64,66,68,70,72,74,76,78,80,85,90,95,100,100)</f>
        <v>100</v>
      </c>
      <c r="M12" s="17"/>
      <c r="N12" s="61" t="e">
        <f>LOOKUP(M12,标准!$J$28:$J$49,标准!$B$28:$B$49)</f>
        <v>#N/A</v>
      </c>
      <c r="O12" s="37"/>
      <c r="P12" s="16">
        <f>LOOKUP(O12,标准!$M$256:$M$281,标准!$L$256:$L$281)</f>
        <v>0</v>
      </c>
      <c r="Q12" s="43"/>
      <c r="R12" s="16">
        <f>CHOOSE(MATCH(Q12,{20,6.45,6.25,6.05,5.45,5.25,5.05,5,4.55,4.5,4.45,4.4,4.35,4.3,4.25,4.2,4.15,4.07,4,3.55,3.5,3.46,3.42,3.38,3.34,3.3,3.27,3.24,3.21,3.18,3.15,1},-1),0,10,20,30,40,50,60,62,64,66,68,70,72,74,76,78,80,85,90,95,100,101,102,103,104,105,106,107,108,109,110,110)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2" s="15" t="e">
        <f t="shared" si="0"/>
        <v>#DIV/0!</v>
      </c>
      <c r="T12" s="16" t="e">
        <f>LOOKUP(S12,标准!$H$328:$H$332,标准!$G$328:$G$332)</f>
        <v>#DIV/0!</v>
      </c>
    </row>
    <row r="13" spans="1:20" ht="14.25">
      <c r="A13" s="46"/>
      <c r="B13" s="1" t="s">
        <v>70</v>
      </c>
      <c r="C13" s="32"/>
      <c r="D13" s="33"/>
      <c r="E13" s="34" t="e">
        <f t="shared" si="1"/>
        <v>#DIV/0!</v>
      </c>
      <c r="F13" s="18" t="e">
        <f>LOOKUP(E13,标准!$J$4:$J$11,标准!$B$4:$B$11)</f>
        <v>#DIV/0!</v>
      </c>
      <c r="G13" s="17"/>
      <c r="H13" s="16">
        <f>LOOKUP(G13,标准!$D$229:$D$250,标准!$B$229:$B$250)</f>
        <v>0</v>
      </c>
      <c r="I13" s="30"/>
      <c r="J13" s="16">
        <f>LOOKUP(I13,标准!$J$130:$J$151,标准!$B$130:$B$151)</f>
        <v>62</v>
      </c>
      <c r="K13" s="30"/>
      <c r="L13" s="16">
        <f>CHOOSE(MATCH(K13,{30,10.9,10.7,10.5,10.3,10.1,9.9,9.7,9.5,9.3,9.1,8.9,8.7,8.5,8.3,8.1,7.9,7.8,7.7,7.6,7.5,4},-1),0,10,20,30,40,50,60,62,64,66,68,70,72,74,76,78,80,85,90,95,100,100)</f>
        <v>100</v>
      </c>
      <c r="M13" s="17"/>
      <c r="N13" s="61" t="e">
        <f>LOOKUP(M13,标准!$J$28:$J$49,标准!$B$28:$B$49)</f>
        <v>#N/A</v>
      </c>
      <c r="O13" s="37"/>
      <c r="P13" s="16">
        <f>LOOKUP(O13,标准!$M$256:$M$281,标准!$L$256:$L$281)</f>
        <v>0</v>
      </c>
      <c r="Q13" s="43"/>
      <c r="R13" s="16">
        <f>CHOOSE(MATCH(Q13,{20,6.45,6.25,6.05,5.45,5.25,5.05,5,4.55,4.5,4.45,4.4,4.35,4.3,4.25,4.2,4.15,4.07,4,3.55,3.5,3.46,3.42,3.38,3.34,3.3,3.27,3.24,3.21,3.18,3.15,1},-1),0,10,20,30,40,50,60,62,64,66,68,70,72,74,76,78,80,85,90,95,100,101,102,103,104,105,106,107,108,109,110,110)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3" s="15" t="e">
        <f t="shared" si="0"/>
        <v>#DIV/0!</v>
      </c>
      <c r="T13" s="16" t="e">
        <f>LOOKUP(S13,标准!$H$328:$H$332,标准!$G$328:$G$332)</f>
        <v>#DIV/0!</v>
      </c>
    </row>
    <row r="14" spans="1:20" ht="14.25">
      <c r="A14" s="46"/>
      <c r="B14" s="1" t="s">
        <v>70</v>
      </c>
      <c r="C14" s="32"/>
      <c r="D14" s="33"/>
      <c r="E14" s="34" t="e">
        <f t="shared" si="1"/>
        <v>#DIV/0!</v>
      </c>
      <c r="F14" s="18" t="e">
        <f>LOOKUP(E14,标准!$J$4:$J$11,标准!$B$4:$B$11)</f>
        <v>#DIV/0!</v>
      </c>
      <c r="G14" s="17"/>
      <c r="H14" s="16">
        <f>LOOKUP(G14,标准!$D$229:$D$250,标准!$B$229:$B$250)</f>
        <v>0</v>
      </c>
      <c r="I14" s="30"/>
      <c r="J14" s="16">
        <f>LOOKUP(I14,标准!$J$130:$J$151,标准!$B$130:$B$151)</f>
        <v>62</v>
      </c>
      <c r="K14" s="30"/>
      <c r="L14" s="16">
        <f>CHOOSE(MATCH(K14,{30,10.9,10.7,10.5,10.3,10.1,9.9,9.7,9.5,9.3,9.1,8.9,8.7,8.5,8.3,8.1,7.9,7.8,7.7,7.6,7.5,4},-1),0,10,20,30,40,50,60,62,64,66,68,70,72,74,76,78,80,85,90,95,100,100)</f>
        <v>100</v>
      </c>
      <c r="M14" s="17"/>
      <c r="N14" s="61" t="e">
        <f>LOOKUP(M14,标准!$J$28:$J$49,标准!$B$28:$B$49)</f>
        <v>#N/A</v>
      </c>
      <c r="O14" s="37"/>
      <c r="P14" s="16">
        <f>LOOKUP(O14,标准!$M$256:$M$281,标准!$L$256:$L$281)</f>
        <v>0</v>
      </c>
      <c r="Q14" s="43"/>
      <c r="R14" s="16">
        <f>CHOOSE(MATCH(Q14,{20,6.45,6.25,6.05,5.45,5.25,5.05,5,4.55,4.5,4.45,4.4,4.35,4.3,4.25,4.2,4.15,4.07,4,3.55,3.5,3.46,3.42,3.38,3.34,3.3,3.27,3.24,3.21,3.18,3.15,1},-1),0,10,20,30,40,50,60,62,64,66,68,70,72,74,76,78,80,85,90,95,100,101,102,103,104,105,106,107,108,109,110,110)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4" s="15" t="e">
        <f t="shared" si="0"/>
        <v>#DIV/0!</v>
      </c>
      <c r="T14" s="16" t="e">
        <f>LOOKUP(S14,标准!$H$328:$H$332,标准!$G$328:$G$332)</f>
        <v>#DIV/0!</v>
      </c>
    </row>
    <row r="15" spans="1:20" ht="14.25">
      <c r="A15" s="46"/>
      <c r="B15" s="1" t="s">
        <v>70</v>
      </c>
      <c r="C15" s="32"/>
      <c r="D15" s="33"/>
      <c r="E15" s="34" t="e">
        <f t="shared" si="1"/>
        <v>#DIV/0!</v>
      </c>
      <c r="F15" s="18" t="e">
        <f>LOOKUP(E15,标准!$J$4:$J$11,标准!$B$4:$B$11)</f>
        <v>#DIV/0!</v>
      </c>
      <c r="G15" s="17"/>
      <c r="H15" s="16">
        <f>LOOKUP(G15,标准!$D$229:$D$250,标准!$B$229:$B$250)</f>
        <v>0</v>
      </c>
      <c r="I15" s="30"/>
      <c r="J15" s="16">
        <f>LOOKUP(I15,标准!$J$130:$J$151,标准!$B$130:$B$151)</f>
        <v>62</v>
      </c>
      <c r="K15" s="30"/>
      <c r="L15" s="16">
        <f>CHOOSE(MATCH(K15,{30,10.9,10.7,10.5,10.3,10.1,9.9,9.7,9.5,9.3,9.1,8.9,8.7,8.5,8.3,8.1,7.9,7.8,7.7,7.6,7.5,4},-1),0,10,20,30,40,50,60,62,64,66,68,70,72,74,76,78,80,85,90,95,100,100)</f>
        <v>100</v>
      </c>
      <c r="M15" s="17"/>
      <c r="N15" s="61" t="e">
        <f>LOOKUP(M15,标准!$J$28:$J$49,标准!$B$28:$B$49)</f>
        <v>#N/A</v>
      </c>
      <c r="O15" s="37"/>
      <c r="P15" s="16">
        <f>LOOKUP(O15,标准!$M$256:$M$281,标准!$L$256:$L$281)</f>
        <v>0</v>
      </c>
      <c r="Q15" s="43"/>
      <c r="R15" s="16">
        <f>CHOOSE(MATCH(Q15,{20,6.45,6.25,6.05,5.45,5.25,5.05,5,4.55,4.5,4.45,4.4,4.35,4.3,4.25,4.2,4.15,4.07,4,3.55,3.5,3.46,3.42,3.38,3.34,3.3,3.27,3.24,3.21,3.18,3.15,1},-1),0,10,20,30,40,50,60,62,64,66,68,70,72,74,76,78,80,85,90,95,100,101,102,103,104,105,106,107,108,109,110,110)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5" s="15" t="e">
        <f t="shared" si="0"/>
        <v>#DIV/0!</v>
      </c>
      <c r="T15" s="16" t="e">
        <f>LOOKUP(S15,标准!$H$328:$H$332,标准!$G$328:$G$332)</f>
        <v>#DIV/0!</v>
      </c>
    </row>
    <row r="16" spans="1:20" ht="14.25">
      <c r="A16" s="46"/>
      <c r="B16" s="1" t="s">
        <v>70</v>
      </c>
      <c r="C16" s="32"/>
      <c r="D16" s="33"/>
      <c r="E16" s="34" t="e">
        <f t="shared" si="1"/>
        <v>#DIV/0!</v>
      </c>
      <c r="F16" s="18" t="e">
        <f>LOOKUP(E16,标准!$J$4:$J$11,标准!$B$4:$B$11)</f>
        <v>#DIV/0!</v>
      </c>
      <c r="G16" s="17"/>
      <c r="H16" s="16">
        <f>LOOKUP(G16,标准!$D$229:$D$250,标准!$B$229:$B$250)</f>
        <v>0</v>
      </c>
      <c r="I16" s="30"/>
      <c r="J16" s="16">
        <f>LOOKUP(I16,标准!$J$130:$J$151,标准!$B$130:$B$151)</f>
        <v>62</v>
      </c>
      <c r="K16" s="30"/>
      <c r="L16" s="16">
        <f>CHOOSE(MATCH(K16,{30,10.9,10.7,10.5,10.3,10.1,9.9,9.7,9.5,9.3,9.1,8.9,8.7,8.5,8.3,8.1,7.9,7.8,7.7,7.6,7.5,4},-1),0,10,20,30,40,50,60,62,64,66,68,70,72,74,76,78,80,85,90,95,100,100)</f>
        <v>100</v>
      </c>
      <c r="M16" s="17"/>
      <c r="N16" s="61" t="e">
        <f>LOOKUP(M16,标准!$J$28:$J$49,标准!$B$28:$B$49)</f>
        <v>#N/A</v>
      </c>
      <c r="O16" s="37"/>
      <c r="P16" s="16">
        <f>LOOKUP(O16,标准!$M$256:$M$281,标准!$L$256:$L$281)</f>
        <v>0</v>
      </c>
      <c r="Q16" s="43"/>
      <c r="R16" s="16">
        <f>CHOOSE(MATCH(Q16,{20,6.45,6.25,6.05,5.45,5.25,5.05,5,4.55,4.5,4.45,4.4,4.35,4.3,4.25,4.2,4.15,4.07,4,3.55,3.5,3.46,3.42,3.38,3.34,3.3,3.27,3.24,3.21,3.18,3.15,1},-1),0,10,20,30,40,50,60,62,64,66,68,70,72,74,76,78,80,85,90,95,100,101,102,103,104,105,106,107,108,109,110,110)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6" s="15" t="e">
        <f t="shared" si="0"/>
        <v>#DIV/0!</v>
      </c>
      <c r="T16" s="16" t="e">
        <f>LOOKUP(S16,标准!$H$328:$H$332,标准!$G$328:$G$332)</f>
        <v>#DIV/0!</v>
      </c>
    </row>
    <row r="17" spans="1:20" ht="14.25">
      <c r="A17" s="46"/>
      <c r="B17" s="1" t="s">
        <v>70</v>
      </c>
      <c r="C17" s="32"/>
      <c r="D17" s="33"/>
      <c r="E17" s="34" t="e">
        <f t="shared" si="1"/>
        <v>#DIV/0!</v>
      </c>
      <c r="F17" s="18" t="e">
        <f>LOOKUP(E17,标准!$J$4:$J$11,标准!$B$4:$B$11)</f>
        <v>#DIV/0!</v>
      </c>
      <c r="G17" s="17"/>
      <c r="H17" s="16">
        <f>LOOKUP(G17,标准!$D$229:$D$250,标准!$B$229:$B$250)</f>
        <v>0</v>
      </c>
      <c r="I17" s="30"/>
      <c r="J17" s="16">
        <f>LOOKUP(I17,标准!$J$130:$J$151,标准!$B$130:$B$151)</f>
        <v>62</v>
      </c>
      <c r="K17" s="30"/>
      <c r="L17" s="16">
        <f>CHOOSE(MATCH(K17,{30,10.9,10.7,10.5,10.3,10.1,9.9,9.7,9.5,9.3,9.1,8.9,8.7,8.5,8.3,8.1,7.9,7.8,7.7,7.6,7.5,4},-1),0,10,20,30,40,50,60,62,64,66,68,70,72,74,76,78,80,85,90,95,100,100)</f>
        <v>100</v>
      </c>
      <c r="M17" s="17"/>
      <c r="N17" s="61" t="e">
        <f>LOOKUP(M17,标准!$J$28:$J$49,标准!$B$28:$B$49)</f>
        <v>#N/A</v>
      </c>
      <c r="O17" s="37"/>
      <c r="P17" s="16">
        <f>LOOKUP(O17,标准!$M$256:$M$281,标准!$L$256:$L$281)</f>
        <v>0</v>
      </c>
      <c r="Q17" s="43"/>
      <c r="R17" s="16">
        <f>CHOOSE(MATCH(Q17,{20,6.45,6.25,6.05,5.45,5.25,5.05,5,4.55,4.5,4.45,4.4,4.35,4.3,4.25,4.2,4.15,4.07,4,3.55,3.5,3.46,3.42,3.38,3.34,3.3,3.27,3.24,3.21,3.18,3.15,1},-1),0,10,20,30,40,50,60,62,64,66,68,70,72,74,76,78,80,85,90,95,100,101,102,103,104,105,106,107,108,109,110,110)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7" s="15" t="e">
        <f t="shared" si="0"/>
        <v>#DIV/0!</v>
      </c>
      <c r="T17" s="16" t="e">
        <f>LOOKUP(S17,标准!$H$328:$H$332,标准!$G$328:$G$332)</f>
        <v>#DIV/0!</v>
      </c>
    </row>
    <row r="18" spans="1:20" ht="14.25">
      <c r="A18" s="46"/>
      <c r="B18" s="1" t="s">
        <v>70</v>
      </c>
      <c r="C18" s="32"/>
      <c r="D18" s="33"/>
      <c r="E18" s="34" t="e">
        <f t="shared" si="1"/>
        <v>#DIV/0!</v>
      </c>
      <c r="F18" s="18" t="e">
        <f>LOOKUP(E18,标准!$J$4:$J$11,标准!$B$4:$B$11)</f>
        <v>#DIV/0!</v>
      </c>
      <c r="G18" s="17"/>
      <c r="H18" s="16">
        <f>LOOKUP(G18,标准!$D$229:$D$250,标准!$B$229:$B$250)</f>
        <v>0</v>
      </c>
      <c r="I18" s="30"/>
      <c r="J18" s="16">
        <f>LOOKUP(I18,标准!$J$130:$J$151,标准!$B$130:$B$151)</f>
        <v>62</v>
      </c>
      <c r="K18" s="30"/>
      <c r="L18" s="16">
        <f>CHOOSE(MATCH(K18,{30,10.9,10.7,10.5,10.3,10.1,9.9,9.7,9.5,9.3,9.1,8.9,8.7,8.5,8.3,8.1,7.9,7.8,7.7,7.6,7.5,4},-1),0,10,20,30,40,50,60,62,64,66,68,70,72,74,76,78,80,85,90,95,100,100)</f>
        <v>100</v>
      </c>
      <c r="M18" s="17"/>
      <c r="N18" s="61" t="e">
        <f>LOOKUP(M18,标准!$J$28:$J$49,标准!$B$28:$B$49)</f>
        <v>#N/A</v>
      </c>
      <c r="O18" s="37"/>
      <c r="P18" s="16">
        <f>LOOKUP(O18,标准!$M$256:$M$281,标准!$L$256:$L$281)</f>
        <v>0</v>
      </c>
      <c r="Q18" s="43"/>
      <c r="R18" s="16">
        <f>CHOOSE(MATCH(Q18,{20,6.45,6.25,6.05,5.45,5.25,5.05,5,4.55,4.5,4.45,4.4,4.35,4.3,4.25,4.2,4.15,4.07,4,3.55,3.5,3.46,3.42,3.38,3.34,3.3,3.27,3.24,3.21,3.18,3.15,1},-1),0,10,20,30,40,50,60,62,64,66,68,70,72,74,76,78,80,85,90,95,100,101,102,103,104,105,106,107,108,109,110,110)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8" s="15" t="e">
        <f t="shared" si="0"/>
        <v>#DIV/0!</v>
      </c>
      <c r="T18" s="16" t="e">
        <f>LOOKUP(S18,标准!$H$328:$H$332,标准!$G$328:$G$332)</f>
        <v>#DIV/0!</v>
      </c>
    </row>
    <row r="19" spans="1:20" ht="14.25">
      <c r="A19" s="46"/>
      <c r="B19" s="1" t="s">
        <v>70</v>
      </c>
      <c r="C19" s="32"/>
      <c r="D19" s="33"/>
      <c r="E19" s="34" t="e">
        <f t="shared" si="1"/>
        <v>#DIV/0!</v>
      </c>
      <c r="F19" s="18" t="e">
        <f>LOOKUP(E19,标准!$J$4:$J$11,标准!$B$4:$B$11)</f>
        <v>#DIV/0!</v>
      </c>
      <c r="G19" s="17"/>
      <c r="H19" s="16">
        <f>LOOKUP(G19,标准!$D$229:$D$250,标准!$B$229:$B$250)</f>
        <v>0</v>
      </c>
      <c r="I19" s="30"/>
      <c r="J19" s="16">
        <f>LOOKUP(I19,标准!$J$130:$J$151,标准!$B$130:$B$151)</f>
        <v>62</v>
      </c>
      <c r="K19" s="30"/>
      <c r="L19" s="16">
        <f>CHOOSE(MATCH(K19,{30,10.9,10.7,10.5,10.3,10.1,9.9,9.7,9.5,9.3,9.1,8.9,8.7,8.5,8.3,8.1,7.9,7.8,7.7,7.6,7.5,4},-1),0,10,20,30,40,50,60,62,64,66,68,70,72,74,76,78,80,85,90,95,100,100)</f>
        <v>100</v>
      </c>
      <c r="M19" s="17"/>
      <c r="N19" s="61" t="e">
        <f>LOOKUP(M19,标准!$J$28:$J$49,标准!$B$28:$B$49)</f>
        <v>#N/A</v>
      </c>
      <c r="O19" s="37"/>
      <c r="P19" s="16">
        <f>LOOKUP(O19,标准!$M$256:$M$281,标准!$L$256:$L$281)</f>
        <v>0</v>
      </c>
      <c r="Q19" s="43"/>
      <c r="R19" s="16">
        <f>CHOOSE(MATCH(Q19,{20,6.45,6.25,6.05,5.45,5.25,5.05,5,4.55,4.5,4.45,4.4,4.35,4.3,4.25,4.2,4.15,4.07,4,3.55,3.5,3.46,3.42,3.38,3.34,3.3,3.27,3.24,3.21,3.18,3.15,1},-1),0,10,20,30,40,50,60,62,64,66,68,70,72,74,76,78,80,85,90,95,100,101,102,103,104,105,106,107,108,109,110,110)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9" s="15" t="e">
        <f t="shared" si="0"/>
        <v>#DIV/0!</v>
      </c>
      <c r="T19" s="16" t="e">
        <f>LOOKUP(S19,标准!$H$328:$H$332,标准!$G$328:$G$332)</f>
        <v>#DIV/0!</v>
      </c>
    </row>
    <row r="20" spans="1:20" ht="14.25">
      <c r="A20" s="46"/>
      <c r="B20" s="1" t="s">
        <v>70</v>
      </c>
      <c r="C20" s="32"/>
      <c r="D20" s="33"/>
      <c r="E20" s="34" t="e">
        <f t="shared" si="1"/>
        <v>#DIV/0!</v>
      </c>
      <c r="F20" s="18" t="e">
        <f>LOOKUP(E20,标准!$J$4:$J$11,标准!$B$4:$B$11)</f>
        <v>#DIV/0!</v>
      </c>
      <c r="G20" s="17"/>
      <c r="H20" s="16">
        <f>LOOKUP(G20,标准!$D$229:$D$250,标准!$B$229:$B$250)</f>
        <v>0</v>
      </c>
      <c r="I20" s="30"/>
      <c r="J20" s="16">
        <f>LOOKUP(I20,标准!$J$130:$J$151,标准!$B$130:$B$151)</f>
        <v>62</v>
      </c>
      <c r="K20" s="30"/>
      <c r="L20" s="16">
        <f>CHOOSE(MATCH(K20,{30,10.9,10.7,10.5,10.3,10.1,9.9,9.7,9.5,9.3,9.1,8.9,8.7,8.5,8.3,8.1,7.9,7.8,7.7,7.6,7.5,4},-1),0,10,20,30,40,50,60,62,64,66,68,70,72,74,76,78,80,85,90,95,100,100)</f>
        <v>100</v>
      </c>
      <c r="M20" s="17"/>
      <c r="N20" s="61" t="e">
        <f>LOOKUP(M20,标准!$J$28:$J$49,标准!$B$28:$B$49)</f>
        <v>#N/A</v>
      </c>
      <c r="O20" s="37"/>
      <c r="P20" s="16">
        <f>LOOKUP(O20,标准!$M$256:$M$281,标准!$L$256:$L$281)</f>
        <v>0</v>
      </c>
      <c r="Q20" s="43"/>
      <c r="R20" s="16">
        <f>CHOOSE(MATCH(Q20,{20,6.45,6.25,6.05,5.45,5.25,5.05,5,4.55,4.5,4.45,4.4,4.35,4.3,4.25,4.2,4.15,4.07,4,3.55,3.5,3.46,3.42,3.38,3.34,3.3,3.27,3.24,3.21,3.18,3.15,1},-1),0,10,20,30,40,50,60,62,64,66,68,70,72,74,76,78,80,85,90,95,100,101,102,103,104,105,106,107,108,109,110,110)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20" s="15" t="e">
        <f t="shared" si="0"/>
        <v>#DIV/0!</v>
      </c>
      <c r="T20" s="16" t="e">
        <f>LOOKUP(S20,标准!$H$328:$H$332,标准!$G$328:$G$332)</f>
        <v>#DIV/0!</v>
      </c>
    </row>
    <row r="21" spans="1:20" ht="14.25">
      <c r="A21" s="46"/>
      <c r="B21" s="1" t="s">
        <v>70</v>
      </c>
      <c r="C21" s="32"/>
      <c r="D21" s="33"/>
      <c r="E21" s="34" t="e">
        <f t="shared" si="1"/>
        <v>#DIV/0!</v>
      </c>
      <c r="F21" s="18" t="e">
        <f>LOOKUP(E21,标准!$J$4:$J$11,标准!$B$4:$B$11)</f>
        <v>#DIV/0!</v>
      </c>
      <c r="G21" s="17"/>
      <c r="H21" s="16">
        <f>LOOKUP(G21,标准!$D$229:$D$250,标准!$B$229:$B$250)</f>
        <v>0</v>
      </c>
      <c r="I21" s="30"/>
      <c r="J21" s="16">
        <f>LOOKUP(I21,标准!$J$130:$J$151,标准!$B$130:$B$151)</f>
        <v>62</v>
      </c>
      <c r="K21" s="30"/>
      <c r="L21" s="16">
        <f>CHOOSE(MATCH(K21,{30,10.9,10.7,10.5,10.3,10.1,9.9,9.7,9.5,9.3,9.1,8.9,8.7,8.5,8.3,8.1,7.9,7.8,7.7,7.6,7.5,4},-1),0,10,20,30,40,50,60,62,64,66,68,70,72,74,76,78,80,85,90,95,100,100)</f>
        <v>100</v>
      </c>
      <c r="M21" s="17"/>
      <c r="N21" s="61" t="e">
        <f>LOOKUP(M21,标准!$J$28:$J$49,标准!$B$28:$B$49)</f>
        <v>#N/A</v>
      </c>
      <c r="O21" s="37"/>
      <c r="P21" s="16">
        <f>LOOKUP(O21,标准!$M$256:$M$281,标准!$L$256:$L$281)</f>
        <v>0</v>
      </c>
      <c r="Q21" s="43"/>
      <c r="R21" s="16">
        <f>CHOOSE(MATCH(Q21,{20,6.45,6.25,6.05,5.45,5.25,5.05,5,4.55,4.5,4.45,4.4,4.35,4.3,4.25,4.2,4.15,4.07,4,3.55,3.5,3.46,3.42,3.38,3.34,3.3,3.27,3.24,3.21,3.18,3.15,1},-1),0,10,20,30,40,50,60,62,64,66,68,70,72,74,76,78,80,85,90,95,100,101,102,103,104,105,106,107,108,109,110,110)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21" s="15" t="e">
        <f t="shared" si="0"/>
        <v>#DIV/0!</v>
      </c>
      <c r="T21" s="16" t="e">
        <f>LOOKUP(S21,标准!$H$328:$H$332,标准!$G$328:$G$332)</f>
        <v>#DIV/0!</v>
      </c>
    </row>
    <row r="22" spans="1:20" ht="14.25">
      <c r="A22" s="46"/>
      <c r="B22" s="1" t="s">
        <v>70</v>
      </c>
      <c r="C22" s="32"/>
      <c r="D22" s="33"/>
      <c r="E22" s="34" t="e">
        <f t="shared" si="1"/>
        <v>#DIV/0!</v>
      </c>
      <c r="F22" s="18" t="e">
        <f>LOOKUP(E22,标准!$J$4:$J$11,标准!$B$4:$B$11)</f>
        <v>#DIV/0!</v>
      </c>
      <c r="G22" s="17"/>
      <c r="H22" s="16">
        <f>LOOKUP(G22,标准!$D$229:$D$250,标准!$B$229:$B$250)</f>
        <v>0</v>
      </c>
      <c r="I22" s="30"/>
      <c r="J22" s="16">
        <f>LOOKUP(I22,标准!$J$130:$J$151,标准!$B$130:$B$151)</f>
        <v>62</v>
      </c>
      <c r="K22" s="30"/>
      <c r="L22" s="16">
        <f>CHOOSE(MATCH(K22,{30,10.9,10.7,10.5,10.3,10.1,9.9,9.7,9.5,9.3,9.1,8.9,8.7,8.5,8.3,8.1,7.9,7.8,7.7,7.6,7.5,4},-1),0,10,20,30,40,50,60,62,64,66,68,70,72,74,76,78,80,85,90,95,100,100)</f>
        <v>100</v>
      </c>
      <c r="M22" s="17"/>
      <c r="N22" s="61" t="e">
        <f>LOOKUP(M22,标准!$J$28:$J$49,标准!$B$28:$B$49)</f>
        <v>#N/A</v>
      </c>
      <c r="O22" s="37"/>
      <c r="P22" s="16">
        <f>LOOKUP(O22,标准!$M$256:$M$281,标准!$L$256:$L$281)</f>
        <v>0</v>
      </c>
      <c r="Q22" s="43"/>
      <c r="R22" s="16">
        <f>CHOOSE(MATCH(Q22,{20,6.45,6.25,6.05,5.45,5.25,5.05,5,4.55,4.5,4.45,4.4,4.35,4.3,4.25,4.2,4.15,4.07,4,3.55,3.5,3.46,3.42,3.38,3.34,3.3,3.27,3.24,3.21,3.18,3.15,1},-1),0,10,20,30,40,50,60,62,64,66,68,70,72,74,76,78,80,85,90,95,100,101,102,103,104,105,106,107,108,109,110,110)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22" s="15" t="e">
        <f t="shared" si="0"/>
        <v>#DIV/0!</v>
      </c>
      <c r="T22" s="16" t="e">
        <f>LOOKUP(S22,标准!$H$328:$H$332,标准!$G$328:$G$332)</f>
        <v>#DIV/0!</v>
      </c>
    </row>
    <row r="23" spans="1:20" ht="14.25">
      <c r="A23" s="46"/>
      <c r="B23" s="1" t="s">
        <v>70</v>
      </c>
      <c r="C23" s="32"/>
      <c r="D23" s="33"/>
      <c r="E23" s="34" t="e">
        <f t="shared" si="1"/>
        <v>#DIV/0!</v>
      </c>
      <c r="F23" s="18" t="e">
        <f>LOOKUP(E23,标准!$J$4:$J$11,标准!$B$4:$B$11)</f>
        <v>#DIV/0!</v>
      </c>
      <c r="G23" s="17"/>
      <c r="H23" s="16">
        <f>LOOKUP(G23,标准!$D$229:$D$250,标准!$B$229:$B$250)</f>
        <v>0</v>
      </c>
      <c r="I23" s="30"/>
      <c r="J23" s="16">
        <f>LOOKUP(I23,标准!$J$130:$J$151,标准!$B$130:$B$151)</f>
        <v>62</v>
      </c>
      <c r="K23" s="30"/>
      <c r="L23" s="16">
        <f>CHOOSE(MATCH(K23,{30,10.9,10.7,10.5,10.3,10.1,9.9,9.7,9.5,9.3,9.1,8.9,8.7,8.5,8.3,8.1,7.9,7.8,7.7,7.6,7.5,4},-1),0,10,20,30,40,50,60,62,64,66,68,70,72,74,76,78,80,85,90,95,100,100)</f>
        <v>100</v>
      </c>
      <c r="M23" s="17"/>
      <c r="N23" s="61" t="e">
        <f>LOOKUP(M23,标准!$J$28:$J$49,标准!$B$28:$B$49)</f>
        <v>#N/A</v>
      </c>
      <c r="O23" s="37"/>
      <c r="P23" s="16">
        <f>LOOKUP(O23,标准!$M$256:$M$281,标准!$L$256:$L$281)</f>
        <v>0</v>
      </c>
      <c r="Q23" s="43"/>
      <c r="R23" s="16">
        <f>CHOOSE(MATCH(Q23,{20,6.45,6.25,6.05,5.45,5.25,5.05,5,4.55,4.5,4.45,4.4,4.35,4.3,4.25,4.2,4.15,4.07,4,3.55,3.5,3.46,3.42,3.38,3.34,3.3,3.27,3.24,3.21,3.18,3.15,1},-1),0,10,20,30,40,50,60,62,64,66,68,70,72,74,76,78,80,85,90,95,100,101,102,103,104,105,106,107,108,109,110,110)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23" s="15" t="e">
        <f t="shared" si="0"/>
        <v>#DIV/0!</v>
      </c>
      <c r="T23" s="16" t="e">
        <f>LOOKUP(S23,标准!$H$328:$H$332,标准!$G$328:$G$332)</f>
        <v>#DIV/0!</v>
      </c>
    </row>
    <row r="24" spans="1:20" ht="14.25">
      <c r="A24" s="46"/>
      <c r="B24" s="1" t="s">
        <v>70</v>
      </c>
      <c r="C24" s="32"/>
      <c r="D24" s="33"/>
      <c r="E24" s="34" t="e">
        <f t="shared" si="1"/>
        <v>#DIV/0!</v>
      </c>
      <c r="F24" s="18" t="e">
        <f>LOOKUP(E24,标准!$J$4:$J$11,标准!$B$4:$B$11)</f>
        <v>#DIV/0!</v>
      </c>
      <c r="G24" s="17"/>
      <c r="H24" s="16">
        <f>LOOKUP(G24,标准!$D$229:$D$250,标准!$B$229:$B$250)</f>
        <v>0</v>
      </c>
      <c r="I24" s="30"/>
      <c r="J24" s="16">
        <f>LOOKUP(I24,标准!$J$130:$J$151,标准!$B$130:$B$151)</f>
        <v>62</v>
      </c>
      <c r="K24" s="30"/>
      <c r="L24" s="16">
        <f>CHOOSE(MATCH(K24,{30,10.9,10.7,10.5,10.3,10.1,9.9,9.7,9.5,9.3,9.1,8.9,8.7,8.5,8.3,8.1,7.9,7.8,7.7,7.6,7.5,4},-1),0,10,20,30,40,50,60,62,64,66,68,70,72,74,76,78,80,85,90,95,100,100)</f>
        <v>100</v>
      </c>
      <c r="M24" s="17"/>
      <c r="N24" s="61" t="e">
        <f>LOOKUP(M24,标准!$J$28:$J$49,标准!$B$28:$B$49)</f>
        <v>#N/A</v>
      </c>
      <c r="O24" s="37"/>
      <c r="P24" s="16">
        <f>LOOKUP(O24,标准!$M$256:$M$281,标准!$L$256:$L$281)</f>
        <v>0</v>
      </c>
      <c r="Q24" s="43"/>
      <c r="R24" s="16">
        <f>CHOOSE(MATCH(Q24,{20,6.45,6.25,6.05,5.45,5.25,5.05,5,4.55,4.5,4.45,4.4,4.35,4.3,4.25,4.2,4.15,4.07,4,3.55,3.5,3.46,3.42,3.38,3.34,3.3,3.27,3.24,3.21,3.18,3.15,1},-1),0,10,20,30,40,50,60,62,64,66,68,70,72,74,76,78,80,85,90,95,100,101,102,103,104,105,106,107,108,109,110,110)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24" s="15" t="e">
        <f t="shared" si="0"/>
        <v>#DIV/0!</v>
      </c>
      <c r="T24" s="16" t="e">
        <f>LOOKUP(S24,标准!$H$328:$H$332,标准!$G$328:$G$332)</f>
        <v>#DIV/0!</v>
      </c>
    </row>
    <row r="25" spans="1:20" ht="14.25">
      <c r="A25" s="46"/>
      <c r="B25" s="1" t="s">
        <v>70</v>
      </c>
      <c r="C25" s="32"/>
      <c r="D25" s="33"/>
      <c r="E25" s="34" t="e">
        <f t="shared" si="1"/>
        <v>#DIV/0!</v>
      </c>
      <c r="F25" s="18" t="e">
        <f>LOOKUP(E25,标准!$J$4:$J$11,标准!$B$4:$B$11)</f>
        <v>#DIV/0!</v>
      </c>
      <c r="G25" s="17"/>
      <c r="H25" s="16">
        <f>LOOKUP(G25,标准!$D$229:$D$250,标准!$B$229:$B$250)</f>
        <v>0</v>
      </c>
      <c r="I25" s="30"/>
      <c r="J25" s="16">
        <f>LOOKUP(I25,标准!$J$130:$J$151,标准!$B$130:$B$151)</f>
        <v>62</v>
      </c>
      <c r="K25" s="30"/>
      <c r="L25" s="16">
        <f>CHOOSE(MATCH(K25,{30,10.9,10.7,10.5,10.3,10.1,9.9,9.7,9.5,9.3,9.1,8.9,8.7,8.5,8.3,8.1,7.9,7.8,7.7,7.6,7.5,4},-1),0,10,20,30,40,50,60,62,64,66,68,70,72,74,76,78,80,85,90,95,100,100)</f>
        <v>100</v>
      </c>
      <c r="M25" s="17"/>
      <c r="N25" s="61" t="e">
        <f>LOOKUP(M25,标准!$J$28:$J$49,标准!$B$28:$B$49)</f>
        <v>#N/A</v>
      </c>
      <c r="O25" s="37"/>
      <c r="P25" s="16">
        <f>LOOKUP(O25,标准!$M$256:$M$281,标准!$L$256:$L$281)</f>
        <v>0</v>
      </c>
      <c r="Q25" s="43"/>
      <c r="R25" s="16">
        <f>CHOOSE(MATCH(Q25,{20,6.45,6.25,6.05,5.45,5.25,5.05,5,4.55,4.5,4.45,4.4,4.35,4.3,4.25,4.2,4.15,4.07,4,3.55,3.5,3.46,3.42,3.38,3.34,3.3,3.27,3.24,3.21,3.18,3.15,1},-1),0,10,20,30,40,50,60,62,64,66,68,70,72,74,76,78,80,85,90,95,100,101,102,103,104,105,106,107,108,109,110,110)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25" s="15" t="e">
        <f t="shared" si="0"/>
        <v>#DIV/0!</v>
      </c>
      <c r="T25" s="16" t="e">
        <f>LOOKUP(S25,标准!$H$328:$H$332,标准!$G$328:$G$332)</f>
        <v>#DIV/0!</v>
      </c>
    </row>
    <row r="26" spans="1:20" ht="14.25">
      <c r="A26" s="46"/>
      <c r="B26" s="1" t="s">
        <v>70</v>
      </c>
      <c r="C26" s="32"/>
      <c r="D26" s="33"/>
      <c r="E26" s="34" t="e">
        <f t="shared" si="1"/>
        <v>#DIV/0!</v>
      </c>
      <c r="F26" s="18" t="e">
        <f>LOOKUP(E26,标准!$J$4:$J$11,标准!$B$4:$B$11)</f>
        <v>#DIV/0!</v>
      </c>
      <c r="G26" s="17"/>
      <c r="H26" s="16">
        <f>LOOKUP(G26,标准!$D$229:$D$250,标准!$B$229:$B$250)</f>
        <v>0</v>
      </c>
      <c r="I26" s="30"/>
      <c r="J26" s="16">
        <f>LOOKUP(I26,标准!$J$130:$J$151,标准!$B$130:$B$151)</f>
        <v>62</v>
      </c>
      <c r="K26" s="30"/>
      <c r="L26" s="16">
        <f>CHOOSE(MATCH(K26,{30,10.9,10.7,10.5,10.3,10.1,9.9,9.7,9.5,9.3,9.1,8.9,8.7,8.5,8.3,8.1,7.9,7.8,7.7,7.6,7.5,4},-1),0,10,20,30,40,50,60,62,64,66,68,70,72,74,76,78,80,85,90,95,100,100)</f>
        <v>100</v>
      </c>
      <c r="M26" s="17"/>
      <c r="N26" s="61" t="e">
        <f>LOOKUP(M26,标准!$J$28:$J$49,标准!$B$28:$B$49)</f>
        <v>#N/A</v>
      </c>
      <c r="O26" s="37"/>
      <c r="P26" s="16">
        <f>LOOKUP(O26,标准!$M$256:$M$281,标准!$L$256:$L$281)</f>
        <v>0</v>
      </c>
      <c r="Q26" s="43"/>
      <c r="R26" s="16">
        <f>CHOOSE(MATCH(Q26,{20,6.45,6.25,6.05,5.45,5.25,5.05,5,4.55,4.5,4.45,4.4,4.35,4.3,4.25,4.2,4.15,4.07,4,3.55,3.5,3.46,3.42,3.38,3.34,3.3,3.27,3.24,3.21,3.18,3.15,1},-1),0,10,20,30,40,50,60,62,64,66,68,70,72,74,76,78,80,85,90,95,100,101,102,103,104,105,106,107,108,109,110,110)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26" s="15" t="e">
        <f t="shared" si="0"/>
        <v>#DIV/0!</v>
      </c>
      <c r="T26" s="16" t="e">
        <f>LOOKUP(S26,标准!$H$328:$H$332,标准!$G$328:$G$332)</f>
        <v>#DIV/0!</v>
      </c>
    </row>
    <row r="27" spans="1:20" ht="14.25">
      <c r="A27" s="46"/>
      <c r="B27" s="1" t="s">
        <v>70</v>
      </c>
      <c r="C27" s="32"/>
      <c r="D27" s="33"/>
      <c r="E27" s="34" t="e">
        <f t="shared" si="1"/>
        <v>#DIV/0!</v>
      </c>
      <c r="F27" s="18" t="e">
        <f>LOOKUP(E27,标准!$J$4:$J$11,标准!$B$4:$B$11)</f>
        <v>#DIV/0!</v>
      </c>
      <c r="G27" s="17"/>
      <c r="H27" s="16">
        <f>LOOKUP(G27,标准!$D$229:$D$250,标准!$B$229:$B$250)</f>
        <v>0</v>
      </c>
      <c r="I27" s="30"/>
      <c r="J27" s="16">
        <f>LOOKUP(I27,标准!$J$130:$J$151,标准!$B$130:$B$151)</f>
        <v>62</v>
      </c>
      <c r="K27" s="30"/>
      <c r="L27" s="16">
        <f>CHOOSE(MATCH(K27,{30,10.9,10.7,10.5,10.3,10.1,9.9,9.7,9.5,9.3,9.1,8.9,8.7,8.5,8.3,8.1,7.9,7.8,7.7,7.6,7.5,4},-1),0,10,20,30,40,50,60,62,64,66,68,70,72,74,76,78,80,85,90,95,100,100)</f>
        <v>100</v>
      </c>
      <c r="M27" s="17"/>
      <c r="N27" s="61" t="e">
        <f>LOOKUP(M27,标准!$J$28:$J$49,标准!$B$28:$B$49)</f>
        <v>#N/A</v>
      </c>
      <c r="O27" s="37"/>
      <c r="P27" s="16">
        <f>LOOKUP(O27,标准!$M$256:$M$281,标准!$L$256:$L$281)</f>
        <v>0</v>
      </c>
      <c r="Q27" s="43"/>
      <c r="R27" s="16">
        <f>CHOOSE(MATCH(Q27,{20,6.45,6.25,6.05,5.45,5.25,5.05,5,4.55,4.5,4.45,4.4,4.35,4.3,4.25,4.2,4.15,4.07,4,3.55,3.5,3.46,3.42,3.38,3.34,3.3,3.27,3.24,3.21,3.18,3.15,1},-1),0,10,20,30,40,50,60,62,64,66,68,70,72,74,76,78,80,85,90,95,100,101,102,103,104,105,106,107,108,109,110,110)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27" s="15" t="e">
        <f t="shared" si="0"/>
        <v>#DIV/0!</v>
      </c>
      <c r="T27" s="16" t="e">
        <f>LOOKUP(S27,标准!$H$328:$H$332,标准!$G$328:$G$332)</f>
        <v>#DIV/0!</v>
      </c>
    </row>
    <row r="28" spans="1:20" ht="14.25">
      <c r="A28" s="46"/>
      <c r="B28" s="1" t="s">
        <v>70</v>
      </c>
      <c r="C28" s="32"/>
      <c r="D28" s="33"/>
      <c r="E28" s="34" t="e">
        <f t="shared" si="1"/>
        <v>#DIV/0!</v>
      </c>
      <c r="F28" s="18" t="e">
        <f>LOOKUP(E28,标准!$J$4:$J$11,标准!$B$4:$B$11)</f>
        <v>#DIV/0!</v>
      </c>
      <c r="G28" s="17"/>
      <c r="H28" s="16">
        <f>LOOKUP(G28,标准!$D$229:$D$250,标准!$B$229:$B$250)</f>
        <v>0</v>
      </c>
      <c r="I28" s="30"/>
      <c r="J28" s="16">
        <f>LOOKUP(I28,标准!$J$130:$J$151,标准!$B$130:$B$151)</f>
        <v>62</v>
      </c>
      <c r="K28" s="30"/>
      <c r="L28" s="16">
        <f>CHOOSE(MATCH(K28,{30,10.9,10.7,10.5,10.3,10.1,9.9,9.7,9.5,9.3,9.1,8.9,8.7,8.5,8.3,8.1,7.9,7.8,7.7,7.6,7.5,4},-1),0,10,20,30,40,50,60,62,64,66,68,70,72,74,76,78,80,85,90,95,100,100)</f>
        <v>100</v>
      </c>
      <c r="M28" s="17"/>
      <c r="N28" s="61" t="e">
        <f>LOOKUP(M28,标准!$J$28:$J$49,标准!$B$28:$B$49)</f>
        <v>#N/A</v>
      </c>
      <c r="O28" s="37"/>
      <c r="P28" s="16">
        <f>LOOKUP(O28,标准!$M$256:$M$281,标准!$L$256:$L$281)</f>
        <v>0</v>
      </c>
      <c r="Q28" s="43"/>
      <c r="R28" s="16">
        <f>CHOOSE(MATCH(Q28,{20,6.45,6.25,6.05,5.45,5.25,5.05,5,4.55,4.5,4.45,4.4,4.35,4.3,4.25,4.2,4.15,4.07,4,3.55,3.5,3.46,3.42,3.38,3.34,3.3,3.27,3.24,3.21,3.18,3.15,1},-1),0,10,20,30,40,50,60,62,64,66,68,70,72,74,76,78,80,85,90,95,100,101,102,103,104,105,106,107,108,109,110,110)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28" s="15" t="e">
        <f t="shared" si="0"/>
        <v>#DIV/0!</v>
      </c>
      <c r="T28" s="16" t="e">
        <f>LOOKUP(S28,标准!$H$328:$H$332,标准!$G$328:$G$332)</f>
        <v>#DIV/0!</v>
      </c>
    </row>
    <row r="29" spans="1:20" ht="14.25">
      <c r="A29" s="46"/>
      <c r="B29" s="1" t="s">
        <v>70</v>
      </c>
      <c r="C29" s="32"/>
      <c r="D29" s="33"/>
      <c r="E29" s="34" t="e">
        <f t="shared" si="1"/>
        <v>#DIV/0!</v>
      </c>
      <c r="F29" s="18" t="e">
        <f>LOOKUP(E29,标准!$J$4:$J$11,标准!$B$4:$B$11)</f>
        <v>#DIV/0!</v>
      </c>
      <c r="G29" s="17"/>
      <c r="H29" s="16">
        <f>LOOKUP(G29,标准!$D$229:$D$250,标准!$B$229:$B$250)</f>
        <v>0</v>
      </c>
      <c r="I29" s="30"/>
      <c r="J29" s="16">
        <f>LOOKUP(I29,标准!$J$130:$J$151,标准!$B$130:$B$151)</f>
        <v>62</v>
      </c>
      <c r="K29" s="30"/>
      <c r="L29" s="16">
        <f>CHOOSE(MATCH(K29,{30,10.9,10.7,10.5,10.3,10.1,9.9,9.7,9.5,9.3,9.1,8.9,8.7,8.5,8.3,8.1,7.9,7.8,7.7,7.6,7.5,4},-1),0,10,20,30,40,50,60,62,64,66,68,70,72,74,76,78,80,85,90,95,100,100)</f>
        <v>100</v>
      </c>
      <c r="M29" s="17"/>
      <c r="N29" s="61" t="e">
        <f>LOOKUP(M29,标准!$J$28:$J$49,标准!$B$28:$B$49)</f>
        <v>#N/A</v>
      </c>
      <c r="O29" s="37"/>
      <c r="P29" s="16">
        <f>LOOKUP(O29,标准!$M$256:$M$281,标准!$L$256:$L$281)</f>
        <v>0</v>
      </c>
      <c r="Q29" s="43"/>
      <c r="R29" s="16">
        <f>CHOOSE(MATCH(Q29,{20,6.45,6.25,6.05,5.45,5.25,5.05,5,4.55,4.5,4.45,4.4,4.35,4.3,4.25,4.2,4.15,4.07,4,3.55,3.5,3.46,3.42,3.38,3.34,3.3,3.27,3.24,3.21,3.18,3.15,1},-1),0,10,20,30,40,50,60,62,64,66,68,70,72,74,76,78,80,85,90,95,100,101,102,103,104,105,106,107,108,109,110,110)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29" s="15" t="e">
        <f t="shared" si="0"/>
        <v>#DIV/0!</v>
      </c>
      <c r="T29" s="16" t="e">
        <f>LOOKUP(S29,标准!$H$328:$H$332,标准!$G$328:$G$332)</f>
        <v>#DIV/0!</v>
      </c>
    </row>
    <row r="30" spans="1:20" ht="14.25">
      <c r="A30" s="46"/>
      <c r="B30" s="1" t="s">
        <v>70</v>
      </c>
      <c r="C30" s="32"/>
      <c r="D30" s="33"/>
      <c r="E30" s="34" t="e">
        <f t="shared" si="1"/>
        <v>#DIV/0!</v>
      </c>
      <c r="F30" s="18" t="e">
        <f>LOOKUP(E30,标准!$J$4:$J$11,标准!$B$4:$B$11)</f>
        <v>#DIV/0!</v>
      </c>
      <c r="G30" s="17"/>
      <c r="H30" s="16">
        <f>LOOKUP(G30,标准!$D$229:$D$250,标准!$B$229:$B$250)</f>
        <v>0</v>
      </c>
      <c r="I30" s="30"/>
      <c r="J30" s="16">
        <f>LOOKUP(I30,标准!$J$130:$J$151,标准!$B$130:$B$151)</f>
        <v>62</v>
      </c>
      <c r="K30" s="30"/>
      <c r="L30" s="16">
        <f>CHOOSE(MATCH(K30,{30,10.9,10.7,10.5,10.3,10.1,9.9,9.7,9.5,9.3,9.1,8.9,8.7,8.5,8.3,8.1,7.9,7.8,7.7,7.6,7.5,4},-1),0,10,20,30,40,50,60,62,64,66,68,70,72,74,76,78,80,85,90,95,100,100)</f>
        <v>100</v>
      </c>
      <c r="M30" s="17"/>
      <c r="N30" s="61" t="e">
        <f>LOOKUP(M30,标准!$J$28:$J$49,标准!$B$28:$B$49)</f>
        <v>#N/A</v>
      </c>
      <c r="O30" s="37"/>
      <c r="P30" s="16">
        <f>LOOKUP(O30,标准!$M$256:$M$281,标准!$L$256:$L$281)</f>
        <v>0</v>
      </c>
      <c r="Q30" s="43"/>
      <c r="R30" s="16">
        <f>CHOOSE(MATCH(Q30,{20,6.45,6.25,6.05,5.45,5.25,5.05,5,4.55,4.5,4.45,4.4,4.35,4.3,4.25,4.2,4.15,4.07,4,3.55,3.5,3.46,3.42,3.38,3.34,3.3,3.27,3.24,3.21,3.18,3.15,1},-1),0,10,20,30,40,50,60,62,64,66,68,70,72,74,76,78,80,85,90,95,100,101,102,103,104,105,106,107,108,109,110,110)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30" s="15" t="e">
        <f t="shared" si="0"/>
        <v>#DIV/0!</v>
      </c>
      <c r="T30" s="16" t="e">
        <f>LOOKUP(S30,标准!$H$328:$H$332,标准!$G$328:$G$332)</f>
        <v>#DIV/0!</v>
      </c>
    </row>
    <row r="31" spans="1:20" ht="14.25">
      <c r="A31" s="46"/>
      <c r="B31" s="1" t="s">
        <v>70</v>
      </c>
      <c r="C31" s="32"/>
      <c r="D31" s="33"/>
      <c r="E31" s="34" t="e">
        <f t="shared" si="1"/>
        <v>#DIV/0!</v>
      </c>
      <c r="F31" s="18" t="e">
        <f>LOOKUP(E31,标准!$J$4:$J$11,标准!$B$4:$B$11)</f>
        <v>#DIV/0!</v>
      </c>
      <c r="G31" s="17"/>
      <c r="H31" s="16">
        <f>LOOKUP(G31,标准!$D$229:$D$250,标准!$B$229:$B$250)</f>
        <v>0</v>
      </c>
      <c r="I31" s="30"/>
      <c r="J31" s="16">
        <f>LOOKUP(I31,标准!$J$130:$J$151,标准!$B$130:$B$151)</f>
        <v>62</v>
      </c>
      <c r="K31" s="30"/>
      <c r="L31" s="16">
        <f>CHOOSE(MATCH(K31,{30,10.9,10.7,10.5,10.3,10.1,9.9,9.7,9.5,9.3,9.1,8.9,8.7,8.5,8.3,8.1,7.9,7.8,7.7,7.6,7.5,4},-1),0,10,20,30,40,50,60,62,64,66,68,70,72,74,76,78,80,85,90,95,100,100)</f>
        <v>100</v>
      </c>
      <c r="M31" s="17"/>
      <c r="N31" s="61" t="e">
        <f>LOOKUP(M31,标准!$J$28:$J$49,标准!$B$28:$B$49)</f>
        <v>#N/A</v>
      </c>
      <c r="O31" s="37"/>
      <c r="P31" s="16">
        <f>LOOKUP(O31,标准!$M$256:$M$281,标准!$L$256:$L$281)</f>
        <v>0</v>
      </c>
      <c r="Q31" s="43"/>
      <c r="R31" s="16">
        <f>CHOOSE(MATCH(Q31,{20,6.45,6.25,6.05,5.45,5.25,5.05,5,4.55,4.5,4.45,4.4,4.35,4.3,4.25,4.2,4.15,4.07,4,3.55,3.5,3.46,3.42,3.38,3.34,3.3,3.27,3.24,3.21,3.18,3.15,1},-1),0,10,20,30,40,50,60,62,64,66,68,70,72,74,76,78,80,85,90,95,100,101,102,103,104,105,106,107,108,109,110,110)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31" s="15" t="e">
        <f t="shared" si="0"/>
        <v>#DIV/0!</v>
      </c>
      <c r="T31" s="16" t="e">
        <f>LOOKUP(S31,标准!$H$328:$H$332,标准!$G$328:$G$332)</f>
        <v>#DIV/0!</v>
      </c>
    </row>
    <row r="32" spans="1:20" ht="14.25">
      <c r="A32" s="46"/>
      <c r="B32" s="1" t="s">
        <v>70</v>
      </c>
      <c r="C32" s="32"/>
      <c r="D32" s="33"/>
      <c r="E32" s="34" t="e">
        <f t="shared" si="1"/>
        <v>#DIV/0!</v>
      </c>
      <c r="F32" s="18" t="e">
        <f>LOOKUP(E32,标准!$J$4:$J$11,标准!$B$4:$B$11)</f>
        <v>#DIV/0!</v>
      </c>
      <c r="G32" s="17"/>
      <c r="H32" s="16">
        <f>LOOKUP(G32,标准!$D$229:$D$250,标准!$B$229:$B$250)</f>
        <v>0</v>
      </c>
      <c r="I32" s="30"/>
      <c r="J32" s="16">
        <f>LOOKUP(I32,标准!$J$130:$J$151,标准!$B$130:$B$151)</f>
        <v>62</v>
      </c>
      <c r="K32" s="30"/>
      <c r="L32" s="16">
        <f>CHOOSE(MATCH(K32,{30,10.9,10.7,10.5,10.3,10.1,9.9,9.7,9.5,9.3,9.1,8.9,8.7,8.5,8.3,8.1,7.9,7.8,7.7,7.6,7.5,4},-1),0,10,20,30,40,50,60,62,64,66,68,70,72,74,76,78,80,85,90,95,100,100)</f>
        <v>100</v>
      </c>
      <c r="M32" s="17"/>
      <c r="N32" s="61" t="e">
        <f>LOOKUP(M32,标准!$J$28:$J$49,标准!$B$28:$B$49)</f>
        <v>#N/A</v>
      </c>
      <c r="O32" s="37"/>
      <c r="P32" s="16">
        <f>LOOKUP(O32,标准!$M$256:$M$281,标准!$L$256:$L$281)</f>
        <v>0</v>
      </c>
      <c r="Q32" s="43"/>
      <c r="R32" s="16">
        <f>CHOOSE(MATCH(Q32,{20,6.45,6.25,6.05,5.45,5.25,5.05,5,4.55,4.5,4.45,4.4,4.35,4.3,4.25,4.2,4.15,4.07,4,3.55,3.5,3.46,3.42,3.38,3.34,3.3,3.27,3.24,3.21,3.18,3.15,1},-1),0,10,20,30,40,50,60,62,64,66,68,70,72,74,76,78,80,85,90,95,100,101,102,103,104,105,106,107,108,109,110,110)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32" s="15" t="e">
        <f t="shared" si="0"/>
        <v>#DIV/0!</v>
      </c>
      <c r="T32" s="16" t="e">
        <f>LOOKUP(S32,标准!$H$328:$H$332,标准!$G$328:$G$332)</f>
        <v>#DIV/0!</v>
      </c>
    </row>
    <row r="33" spans="1:20" ht="14.25">
      <c r="A33" s="46"/>
      <c r="B33" s="1" t="s">
        <v>70</v>
      </c>
      <c r="C33" s="32"/>
      <c r="D33" s="33"/>
      <c r="E33" s="34" t="e">
        <f t="shared" si="1"/>
        <v>#DIV/0!</v>
      </c>
      <c r="F33" s="18" t="e">
        <f>LOOKUP(E33,标准!$J$4:$J$11,标准!$B$4:$B$11)</f>
        <v>#DIV/0!</v>
      </c>
      <c r="G33" s="17"/>
      <c r="H33" s="16">
        <f>LOOKUP(G33,标准!$D$229:$D$250,标准!$B$229:$B$250)</f>
        <v>0</v>
      </c>
      <c r="I33" s="30"/>
      <c r="J33" s="16">
        <f>LOOKUP(I33,标准!$J$130:$J$151,标准!$B$130:$B$151)</f>
        <v>62</v>
      </c>
      <c r="K33" s="30"/>
      <c r="L33" s="16">
        <f>CHOOSE(MATCH(K33,{30,10.9,10.7,10.5,10.3,10.1,9.9,9.7,9.5,9.3,9.1,8.9,8.7,8.5,8.3,8.1,7.9,7.8,7.7,7.6,7.5,4},-1),0,10,20,30,40,50,60,62,64,66,68,70,72,74,76,78,80,85,90,95,100,100)</f>
        <v>100</v>
      </c>
      <c r="M33" s="17"/>
      <c r="N33" s="61" t="e">
        <f>LOOKUP(M33,标准!$J$28:$J$49,标准!$B$28:$B$49)</f>
        <v>#N/A</v>
      </c>
      <c r="O33" s="37"/>
      <c r="P33" s="16">
        <f>LOOKUP(O33,标准!$M$256:$M$281,标准!$L$256:$L$281)</f>
        <v>0</v>
      </c>
      <c r="Q33" s="43"/>
      <c r="R33" s="16">
        <f>CHOOSE(MATCH(Q33,{20,6.45,6.25,6.05,5.45,5.25,5.05,5,4.55,4.5,4.45,4.4,4.35,4.3,4.25,4.2,4.15,4.07,4,3.55,3.5,3.46,3.42,3.38,3.34,3.3,3.27,3.24,3.21,3.18,3.15,1},-1),0,10,20,30,40,50,60,62,64,66,68,70,72,74,76,78,80,85,90,95,100,101,102,103,104,105,106,107,108,109,110,110)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33" s="15" t="e">
        <f t="shared" si="0"/>
        <v>#DIV/0!</v>
      </c>
      <c r="T33" s="16" t="e">
        <f>LOOKUP(S33,标准!$H$328:$H$332,标准!$G$328:$G$332)</f>
        <v>#DIV/0!</v>
      </c>
    </row>
    <row r="34" spans="1:20" ht="14.25">
      <c r="A34" s="46"/>
      <c r="B34" s="1" t="s">
        <v>70</v>
      </c>
      <c r="C34" s="32"/>
      <c r="D34" s="33"/>
      <c r="E34" s="34" t="e">
        <f t="shared" si="1"/>
        <v>#DIV/0!</v>
      </c>
      <c r="F34" s="18" t="e">
        <f>LOOKUP(E34,标准!$J$4:$J$11,标准!$B$4:$B$11)</f>
        <v>#DIV/0!</v>
      </c>
      <c r="G34" s="17"/>
      <c r="H34" s="16">
        <f>LOOKUP(G34,标准!$D$229:$D$250,标准!$B$229:$B$250)</f>
        <v>0</v>
      </c>
      <c r="I34" s="30"/>
      <c r="J34" s="16">
        <f>LOOKUP(I34,标准!$J$130:$J$151,标准!$B$130:$B$151)</f>
        <v>62</v>
      </c>
      <c r="K34" s="30"/>
      <c r="L34" s="16">
        <f>CHOOSE(MATCH(K34,{30,10.9,10.7,10.5,10.3,10.1,9.9,9.7,9.5,9.3,9.1,8.9,8.7,8.5,8.3,8.1,7.9,7.8,7.7,7.6,7.5,4},-1),0,10,20,30,40,50,60,62,64,66,68,70,72,74,76,78,80,85,90,95,100,100)</f>
        <v>100</v>
      </c>
      <c r="M34" s="17"/>
      <c r="N34" s="61" t="e">
        <f>LOOKUP(M34,标准!$J$28:$J$49,标准!$B$28:$B$49)</f>
        <v>#N/A</v>
      </c>
      <c r="O34" s="37"/>
      <c r="P34" s="16">
        <f>LOOKUP(O34,标准!$M$256:$M$281,标准!$L$256:$L$281)</f>
        <v>0</v>
      </c>
      <c r="Q34" s="43"/>
      <c r="R34" s="16">
        <f>CHOOSE(MATCH(Q34,{20,6.45,6.25,6.05,5.45,5.25,5.05,5,4.55,4.5,4.45,4.4,4.35,4.3,4.25,4.2,4.15,4.07,4,3.55,3.5,3.46,3.42,3.38,3.34,3.3,3.27,3.24,3.21,3.18,3.15,1},-1),0,10,20,30,40,50,60,62,64,66,68,70,72,74,76,78,80,85,90,95,100,101,102,103,104,105,106,107,108,109,110,110)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34" s="15" t="e">
        <f t="shared" si="0"/>
        <v>#DIV/0!</v>
      </c>
      <c r="T34" s="16" t="e">
        <f>LOOKUP(S34,标准!$H$328:$H$332,标准!$G$328:$G$332)</f>
        <v>#DIV/0!</v>
      </c>
    </row>
    <row r="35" spans="1:20" ht="14.25">
      <c r="A35" s="46"/>
      <c r="B35" s="1" t="s">
        <v>70</v>
      </c>
      <c r="C35" s="32"/>
      <c r="D35" s="33"/>
      <c r="E35" s="34" t="e">
        <f t="shared" si="1"/>
        <v>#DIV/0!</v>
      </c>
      <c r="F35" s="18" t="e">
        <f>LOOKUP(E35,标准!$J$4:$J$11,标准!$B$4:$B$11)</f>
        <v>#DIV/0!</v>
      </c>
      <c r="G35" s="17"/>
      <c r="H35" s="16">
        <f>LOOKUP(G35,标准!$D$229:$D$250,标准!$B$229:$B$250)</f>
        <v>0</v>
      </c>
      <c r="I35" s="30"/>
      <c r="J35" s="16">
        <f>LOOKUP(I35,标准!$J$130:$J$151,标准!$B$130:$B$151)</f>
        <v>62</v>
      </c>
      <c r="K35" s="30"/>
      <c r="L35" s="16">
        <f>CHOOSE(MATCH(K35,{30,10.9,10.7,10.5,10.3,10.1,9.9,9.7,9.5,9.3,9.1,8.9,8.7,8.5,8.3,8.1,7.9,7.8,7.7,7.6,7.5,4},-1),0,10,20,30,40,50,60,62,64,66,68,70,72,74,76,78,80,85,90,95,100,100)</f>
        <v>100</v>
      </c>
      <c r="M35" s="17"/>
      <c r="N35" s="61" t="e">
        <f>LOOKUP(M35,标准!$J$28:$J$49,标准!$B$28:$B$49)</f>
        <v>#N/A</v>
      </c>
      <c r="O35" s="37"/>
      <c r="P35" s="16">
        <f>LOOKUP(O35,标准!$M$256:$M$281,标准!$L$256:$L$281)</f>
        <v>0</v>
      </c>
      <c r="Q35" s="43"/>
      <c r="R35" s="16">
        <f>CHOOSE(MATCH(Q35,{20,6.45,6.25,6.05,5.45,5.25,5.05,5,4.55,4.5,4.45,4.4,4.35,4.3,4.25,4.2,4.15,4.07,4,3.55,3.5,3.46,3.42,3.38,3.34,3.3,3.27,3.24,3.21,3.18,3.15,1},-1),0,10,20,30,40,50,60,62,64,66,68,70,72,74,76,78,80,85,90,95,100,101,102,103,104,105,106,107,108,109,110,110)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35" s="15" t="e">
        <f t="shared" si="0"/>
        <v>#DIV/0!</v>
      </c>
      <c r="T35" s="16" t="e">
        <f>LOOKUP(S35,标准!$H$328:$H$332,标准!$G$328:$G$332)</f>
        <v>#DIV/0!</v>
      </c>
    </row>
    <row r="36" spans="1:20" ht="14.25">
      <c r="A36" s="46"/>
      <c r="B36" s="1" t="s">
        <v>70</v>
      </c>
      <c r="C36" s="32"/>
      <c r="D36" s="33"/>
      <c r="E36" s="34" t="e">
        <f t="shared" si="1"/>
        <v>#DIV/0!</v>
      </c>
      <c r="F36" s="18" t="e">
        <f>LOOKUP(E36,标准!$J$4:$J$11,标准!$B$4:$B$11)</f>
        <v>#DIV/0!</v>
      </c>
      <c r="G36" s="17"/>
      <c r="H36" s="16">
        <f>LOOKUP(G36,标准!$D$229:$D$250,标准!$B$229:$B$250)</f>
        <v>0</v>
      </c>
      <c r="I36" s="30"/>
      <c r="J36" s="16">
        <f>LOOKUP(I36,标准!$J$130:$J$151,标准!$B$130:$B$151)</f>
        <v>62</v>
      </c>
      <c r="K36" s="30"/>
      <c r="L36" s="16">
        <f>CHOOSE(MATCH(K36,{30,10.9,10.7,10.5,10.3,10.1,9.9,9.7,9.5,9.3,9.1,8.9,8.7,8.5,8.3,8.1,7.9,7.8,7.7,7.6,7.5,4},-1),0,10,20,30,40,50,60,62,64,66,68,70,72,74,76,78,80,85,90,95,100,100)</f>
        <v>100</v>
      </c>
      <c r="M36" s="17"/>
      <c r="N36" s="61" t="e">
        <f>LOOKUP(M36,标准!$J$28:$J$49,标准!$B$28:$B$49)</f>
        <v>#N/A</v>
      </c>
      <c r="O36" s="37"/>
      <c r="P36" s="16">
        <f>LOOKUP(O36,标准!$M$256:$M$281,标准!$L$256:$L$281)</f>
        <v>0</v>
      </c>
      <c r="Q36" s="43"/>
      <c r="R36" s="16">
        <f>CHOOSE(MATCH(Q36,{20,6.45,6.25,6.05,5.45,5.25,5.05,5,4.55,4.5,4.45,4.4,4.35,4.3,4.25,4.2,4.15,4.07,4,3.55,3.5,3.46,3.42,3.38,3.34,3.3,3.27,3.24,3.21,3.18,3.15,1},-1),0,10,20,30,40,50,60,62,64,66,68,70,72,74,76,78,80,85,90,95,100,101,102,103,104,105,106,107,108,109,110,110)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36" s="15" t="e">
        <f t="shared" si="0"/>
        <v>#DIV/0!</v>
      </c>
      <c r="T36" s="16" t="e">
        <f>LOOKUP(S36,标准!$H$328:$H$332,标准!$G$328:$G$332)</f>
        <v>#DIV/0!</v>
      </c>
    </row>
    <row r="37" spans="1:20" ht="14.25">
      <c r="A37" s="46"/>
      <c r="B37" s="1" t="s">
        <v>70</v>
      </c>
      <c r="C37" s="32"/>
      <c r="D37" s="33"/>
      <c r="E37" s="34" t="e">
        <f t="shared" si="1"/>
        <v>#DIV/0!</v>
      </c>
      <c r="F37" s="18" t="e">
        <f>LOOKUP(E37,标准!$J$4:$J$11,标准!$B$4:$B$11)</f>
        <v>#DIV/0!</v>
      </c>
      <c r="G37" s="17"/>
      <c r="H37" s="16">
        <f>LOOKUP(G37,标准!$D$229:$D$250,标准!$B$229:$B$250)</f>
        <v>0</v>
      </c>
      <c r="I37" s="30"/>
      <c r="J37" s="16">
        <f>LOOKUP(I37,标准!$J$130:$J$151,标准!$B$130:$B$151)</f>
        <v>62</v>
      </c>
      <c r="K37" s="30"/>
      <c r="L37" s="16">
        <f>CHOOSE(MATCH(K37,{30,10.9,10.7,10.5,10.3,10.1,9.9,9.7,9.5,9.3,9.1,8.9,8.7,8.5,8.3,8.1,7.9,7.8,7.7,7.6,7.5,4},-1),0,10,20,30,40,50,60,62,64,66,68,70,72,74,76,78,80,85,90,95,100,100)</f>
        <v>100</v>
      </c>
      <c r="M37" s="17"/>
      <c r="N37" s="61" t="e">
        <f>LOOKUP(M37,标准!$J$28:$J$49,标准!$B$28:$B$49)</f>
        <v>#N/A</v>
      </c>
      <c r="O37" s="37"/>
      <c r="P37" s="16">
        <f>LOOKUP(O37,标准!$M$256:$M$281,标准!$L$256:$L$281)</f>
        <v>0</v>
      </c>
      <c r="Q37" s="43"/>
      <c r="R37" s="16">
        <f>CHOOSE(MATCH(Q37,{20,6.45,6.25,6.05,5.45,5.25,5.05,5,4.55,4.5,4.45,4.4,4.35,4.3,4.25,4.2,4.15,4.07,4,3.55,3.5,3.46,3.42,3.38,3.34,3.3,3.27,3.24,3.21,3.18,3.15,1},-1),0,10,20,30,40,50,60,62,64,66,68,70,72,74,76,78,80,85,90,95,100,101,102,103,104,105,106,107,108,109,110,110)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37" s="15" t="e">
        <f t="shared" si="0"/>
        <v>#DIV/0!</v>
      </c>
      <c r="T37" s="16" t="e">
        <f>LOOKUP(S37,标准!$H$328:$H$332,标准!$G$328:$G$332)</f>
        <v>#DIV/0!</v>
      </c>
    </row>
    <row r="38" spans="1:20" ht="14.25">
      <c r="A38" s="46"/>
      <c r="B38" s="1" t="s">
        <v>70</v>
      </c>
      <c r="C38" s="32"/>
      <c r="D38" s="33"/>
      <c r="E38" s="34" t="e">
        <f t="shared" si="1"/>
        <v>#DIV/0!</v>
      </c>
      <c r="F38" s="18" t="e">
        <f>LOOKUP(E38,标准!$J$4:$J$11,标准!$B$4:$B$11)</f>
        <v>#DIV/0!</v>
      </c>
      <c r="G38" s="17"/>
      <c r="H38" s="16">
        <f>LOOKUP(G38,标准!$D$229:$D$250,标准!$B$229:$B$250)</f>
        <v>0</v>
      </c>
      <c r="I38" s="30"/>
      <c r="J38" s="16">
        <f>LOOKUP(I38,标准!$J$130:$J$151,标准!$B$130:$B$151)</f>
        <v>62</v>
      </c>
      <c r="K38" s="30"/>
      <c r="L38" s="16">
        <f>CHOOSE(MATCH(K38,{30,10.9,10.7,10.5,10.3,10.1,9.9,9.7,9.5,9.3,9.1,8.9,8.7,8.5,8.3,8.1,7.9,7.8,7.7,7.6,7.5,4},-1),0,10,20,30,40,50,60,62,64,66,68,70,72,74,76,78,80,85,90,95,100,100)</f>
        <v>100</v>
      </c>
      <c r="M38" s="17"/>
      <c r="N38" s="61" t="e">
        <f>LOOKUP(M38,标准!$J$28:$J$49,标准!$B$28:$B$49)</f>
        <v>#N/A</v>
      </c>
      <c r="O38" s="37"/>
      <c r="P38" s="16">
        <f>LOOKUP(O38,标准!$M$256:$M$281,标准!$L$256:$L$281)</f>
        <v>0</v>
      </c>
      <c r="Q38" s="43"/>
      <c r="R38" s="16">
        <f>CHOOSE(MATCH(Q38,{20,6.45,6.25,6.05,5.45,5.25,5.05,5,4.55,4.5,4.45,4.4,4.35,4.3,4.25,4.2,4.15,4.07,4,3.55,3.5,3.46,3.42,3.38,3.34,3.3,3.27,3.24,3.21,3.18,3.15,1},-1),0,10,20,30,40,50,60,62,64,66,68,70,72,74,76,78,80,85,90,95,100,101,102,103,104,105,106,107,108,109,110,110)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38" s="15" t="e">
        <f t="shared" si="0"/>
        <v>#DIV/0!</v>
      </c>
      <c r="T38" s="16" t="e">
        <f>LOOKUP(S38,标准!$H$328:$H$332,标准!$G$328:$G$332)</f>
        <v>#DIV/0!</v>
      </c>
    </row>
    <row r="39" spans="1:20" ht="14.25">
      <c r="A39" s="46"/>
      <c r="B39" s="1" t="s">
        <v>70</v>
      </c>
      <c r="C39" s="32"/>
      <c r="D39" s="33"/>
      <c r="E39" s="34" t="e">
        <f t="shared" si="1"/>
        <v>#DIV/0!</v>
      </c>
      <c r="F39" s="18" t="e">
        <f>LOOKUP(E39,标准!$J$4:$J$11,标准!$B$4:$B$11)</f>
        <v>#DIV/0!</v>
      </c>
      <c r="G39" s="17"/>
      <c r="H39" s="16">
        <f>LOOKUP(G39,标准!$D$229:$D$250,标准!$B$229:$B$250)</f>
        <v>0</v>
      </c>
      <c r="I39" s="30"/>
      <c r="J39" s="16">
        <f>LOOKUP(I39,标准!$J$130:$J$151,标准!$B$130:$B$151)</f>
        <v>62</v>
      </c>
      <c r="K39" s="30"/>
      <c r="L39" s="16">
        <f>CHOOSE(MATCH(K39,{30,10.9,10.7,10.5,10.3,10.1,9.9,9.7,9.5,9.3,9.1,8.9,8.7,8.5,8.3,8.1,7.9,7.8,7.7,7.6,7.5,4},-1),0,10,20,30,40,50,60,62,64,66,68,70,72,74,76,78,80,85,90,95,100,100)</f>
        <v>100</v>
      </c>
      <c r="M39" s="17"/>
      <c r="N39" s="61" t="e">
        <f>LOOKUP(M39,标准!$J$28:$J$49,标准!$B$28:$B$49)</f>
        <v>#N/A</v>
      </c>
      <c r="O39" s="37"/>
      <c r="P39" s="16">
        <f>LOOKUP(O39,标准!$M$256:$M$281,标准!$L$256:$L$281)</f>
        <v>0</v>
      </c>
      <c r="Q39" s="43"/>
      <c r="R39" s="16">
        <f>CHOOSE(MATCH(Q39,{20,6.45,6.25,6.05,5.45,5.25,5.05,5,4.55,4.5,4.45,4.4,4.35,4.3,4.25,4.2,4.15,4.07,4,3.55,3.5,3.46,3.42,3.38,3.34,3.3,3.27,3.24,3.21,3.18,3.15,1},-1),0,10,20,30,40,50,60,62,64,66,68,70,72,74,76,78,80,85,90,95,100,101,102,103,104,105,106,107,108,109,110,110)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39" s="15" t="e">
        <f t="shared" si="0"/>
        <v>#DIV/0!</v>
      </c>
      <c r="T39" s="16" t="e">
        <f>LOOKUP(S39,标准!$H$328:$H$332,标准!$G$328:$G$332)</f>
        <v>#DIV/0!</v>
      </c>
    </row>
    <row r="40" spans="1:20" ht="14.25">
      <c r="A40" s="46"/>
      <c r="B40" s="1" t="s">
        <v>70</v>
      </c>
      <c r="C40" s="32"/>
      <c r="D40" s="33"/>
      <c r="E40" s="34" t="e">
        <f t="shared" si="1"/>
        <v>#DIV/0!</v>
      </c>
      <c r="F40" s="18" t="e">
        <f>LOOKUP(E40,标准!$J$4:$J$11,标准!$B$4:$B$11)</f>
        <v>#DIV/0!</v>
      </c>
      <c r="G40" s="17"/>
      <c r="H40" s="16">
        <f>LOOKUP(G40,标准!$D$229:$D$250,标准!$B$229:$B$250)</f>
        <v>0</v>
      </c>
      <c r="I40" s="30"/>
      <c r="J40" s="16">
        <f>LOOKUP(I40,标准!$J$130:$J$151,标准!$B$130:$B$151)</f>
        <v>62</v>
      </c>
      <c r="K40" s="30"/>
      <c r="L40" s="16">
        <f>CHOOSE(MATCH(K40,{30,10.9,10.7,10.5,10.3,10.1,9.9,9.7,9.5,9.3,9.1,8.9,8.7,8.5,8.3,8.1,7.9,7.8,7.7,7.6,7.5,4},-1),0,10,20,30,40,50,60,62,64,66,68,70,72,74,76,78,80,85,90,95,100,100)</f>
        <v>100</v>
      </c>
      <c r="M40" s="17"/>
      <c r="N40" s="61" t="e">
        <f>LOOKUP(M40,标准!$J$28:$J$49,标准!$B$28:$B$49)</f>
        <v>#N/A</v>
      </c>
      <c r="O40" s="37"/>
      <c r="P40" s="16">
        <f>LOOKUP(O40,标准!$M$256:$M$281,标准!$L$256:$L$281)</f>
        <v>0</v>
      </c>
      <c r="Q40" s="43"/>
      <c r="R40" s="16">
        <f>CHOOSE(MATCH(Q40,{20,6.45,6.25,6.05,5.45,5.25,5.05,5,4.55,4.5,4.45,4.4,4.35,4.3,4.25,4.2,4.15,4.07,4,3.55,3.5,3.46,3.42,3.38,3.34,3.3,3.27,3.24,3.21,3.18,3.15,1},-1),0,10,20,30,40,50,60,62,64,66,68,70,72,74,76,78,80,85,90,95,100,101,102,103,104,105,106,107,108,109,110,110)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40" s="15" t="e">
        <f t="shared" si="0"/>
        <v>#DIV/0!</v>
      </c>
      <c r="T40" s="16" t="e">
        <f>LOOKUP(S40,标准!$H$328:$H$332,标准!$G$328:$G$332)</f>
        <v>#DIV/0!</v>
      </c>
    </row>
    <row r="41" spans="1:20" ht="14.25">
      <c r="A41" s="46"/>
      <c r="B41" s="1" t="s">
        <v>70</v>
      </c>
      <c r="C41" s="32"/>
      <c r="D41" s="33"/>
      <c r="E41" s="34" t="e">
        <f t="shared" si="1"/>
        <v>#DIV/0!</v>
      </c>
      <c r="F41" s="18" t="e">
        <f>LOOKUP(E41,标准!$J$4:$J$11,标准!$B$4:$B$11)</f>
        <v>#DIV/0!</v>
      </c>
      <c r="G41" s="17"/>
      <c r="H41" s="16">
        <f>LOOKUP(G41,标准!$D$229:$D$250,标准!$B$229:$B$250)</f>
        <v>0</v>
      </c>
      <c r="I41" s="30"/>
      <c r="J41" s="16">
        <f>LOOKUP(I41,标准!$J$130:$J$151,标准!$B$130:$B$151)</f>
        <v>62</v>
      </c>
      <c r="K41" s="30"/>
      <c r="L41" s="16">
        <f>CHOOSE(MATCH(K41,{30,10.9,10.7,10.5,10.3,10.1,9.9,9.7,9.5,9.3,9.1,8.9,8.7,8.5,8.3,8.1,7.9,7.8,7.7,7.6,7.5,4},-1),0,10,20,30,40,50,60,62,64,66,68,70,72,74,76,78,80,85,90,95,100,100)</f>
        <v>100</v>
      </c>
      <c r="M41" s="17"/>
      <c r="N41" s="61" t="e">
        <f>LOOKUP(M41,标准!$J$28:$J$49,标准!$B$28:$B$49)</f>
        <v>#N/A</v>
      </c>
      <c r="O41" s="37"/>
      <c r="P41" s="16">
        <f>LOOKUP(O41,标准!$M$256:$M$281,标准!$L$256:$L$281)</f>
        <v>0</v>
      </c>
      <c r="Q41" s="43"/>
      <c r="R41" s="16">
        <f>CHOOSE(MATCH(Q41,{20,6.45,6.25,6.05,5.45,5.25,5.05,5,4.55,4.5,4.45,4.4,4.35,4.3,4.25,4.2,4.15,4.07,4,3.55,3.5,3.46,3.42,3.38,3.34,3.3,3.27,3.24,3.21,3.18,3.15,1},-1),0,10,20,30,40,50,60,62,64,66,68,70,72,74,76,78,80,85,90,95,100,101,102,103,104,105,106,107,108,109,110,110)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41" s="15" t="e">
        <f t="shared" si="0"/>
        <v>#DIV/0!</v>
      </c>
      <c r="T41" s="16" t="e">
        <f>LOOKUP(S41,标准!$H$328:$H$332,标准!$G$328:$G$332)</f>
        <v>#DIV/0!</v>
      </c>
    </row>
    <row r="42" spans="1:20" ht="14.25">
      <c r="A42" s="46"/>
      <c r="B42" s="1" t="s">
        <v>70</v>
      </c>
      <c r="C42" s="32"/>
      <c r="D42" s="33"/>
      <c r="E42" s="34" t="e">
        <f t="shared" si="1"/>
        <v>#DIV/0!</v>
      </c>
      <c r="F42" s="18" t="e">
        <f>LOOKUP(E42,标准!$J$4:$J$11,标准!$B$4:$B$11)</f>
        <v>#DIV/0!</v>
      </c>
      <c r="G42" s="17"/>
      <c r="H42" s="16">
        <f>LOOKUP(G42,标准!$D$229:$D$250,标准!$B$229:$B$250)</f>
        <v>0</v>
      </c>
      <c r="I42" s="30"/>
      <c r="J42" s="16">
        <f>LOOKUP(I42,标准!$J$130:$J$151,标准!$B$130:$B$151)</f>
        <v>62</v>
      </c>
      <c r="K42" s="30"/>
      <c r="L42" s="16">
        <f>CHOOSE(MATCH(K42,{30,10.9,10.7,10.5,10.3,10.1,9.9,9.7,9.5,9.3,9.1,8.9,8.7,8.5,8.3,8.1,7.9,7.8,7.7,7.6,7.5,4},-1),0,10,20,30,40,50,60,62,64,66,68,70,72,74,76,78,80,85,90,95,100,100)</f>
        <v>100</v>
      </c>
      <c r="M42" s="17"/>
      <c r="N42" s="61" t="e">
        <f>LOOKUP(M42,标准!$J$28:$J$49,标准!$B$28:$B$49)</f>
        <v>#N/A</v>
      </c>
      <c r="O42" s="37"/>
      <c r="P42" s="16">
        <f>LOOKUP(O42,标准!$M$256:$M$281,标准!$L$256:$L$281)</f>
        <v>0</v>
      </c>
      <c r="Q42" s="43"/>
      <c r="R42" s="16">
        <f>CHOOSE(MATCH(Q42,{20,6.45,6.25,6.05,5.45,5.25,5.05,5,4.55,4.5,4.45,4.4,4.35,4.3,4.25,4.2,4.15,4.07,4,3.55,3.5,3.46,3.42,3.38,3.34,3.3,3.27,3.24,3.21,3.18,3.15,1},-1),0,10,20,30,40,50,60,62,64,66,68,70,72,74,76,78,80,85,90,95,100,101,102,103,104,105,106,107,108,109,110,110)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42" s="15" t="e">
        <f t="shared" si="0"/>
        <v>#DIV/0!</v>
      </c>
      <c r="T42" s="16" t="e">
        <f>LOOKUP(S42,标准!$H$328:$H$332,标准!$G$328:$G$332)</f>
        <v>#DIV/0!</v>
      </c>
    </row>
    <row r="43" spans="1:20" ht="14.25">
      <c r="A43" s="46"/>
      <c r="B43" s="1" t="s">
        <v>70</v>
      </c>
      <c r="C43" s="32"/>
      <c r="D43" s="33"/>
      <c r="E43" s="34" t="e">
        <f t="shared" si="1"/>
        <v>#DIV/0!</v>
      </c>
      <c r="F43" s="18" t="e">
        <f>LOOKUP(E43,标准!$J$4:$J$11,标准!$B$4:$B$11)</f>
        <v>#DIV/0!</v>
      </c>
      <c r="G43" s="17"/>
      <c r="H43" s="16">
        <f>LOOKUP(G43,标准!$D$229:$D$250,标准!$B$229:$B$250)</f>
        <v>0</v>
      </c>
      <c r="I43" s="30"/>
      <c r="J43" s="16">
        <f>LOOKUP(I43,标准!$J$130:$J$151,标准!$B$130:$B$151)</f>
        <v>62</v>
      </c>
      <c r="K43" s="30"/>
      <c r="L43" s="16">
        <f>CHOOSE(MATCH(K43,{30,10.9,10.7,10.5,10.3,10.1,9.9,9.7,9.5,9.3,9.1,8.9,8.7,8.5,8.3,8.1,7.9,7.8,7.7,7.6,7.5,4},-1),0,10,20,30,40,50,60,62,64,66,68,70,72,74,76,78,80,85,90,95,100,100)</f>
        <v>100</v>
      </c>
      <c r="M43" s="17"/>
      <c r="N43" s="61" t="e">
        <f>LOOKUP(M43,标准!$J$28:$J$49,标准!$B$28:$B$49)</f>
        <v>#N/A</v>
      </c>
      <c r="O43" s="37"/>
      <c r="P43" s="16">
        <f>LOOKUP(O43,标准!$M$256:$M$281,标准!$L$256:$L$281)</f>
        <v>0</v>
      </c>
      <c r="Q43" s="43"/>
      <c r="R43" s="16">
        <f>CHOOSE(MATCH(Q43,{20,6.45,6.25,6.05,5.45,5.25,5.05,5,4.55,4.5,4.45,4.4,4.35,4.3,4.25,4.2,4.15,4.07,4,3.55,3.5,3.46,3.42,3.38,3.34,3.3,3.27,3.24,3.21,3.18,3.15,1},-1),0,10,20,30,40,50,60,62,64,66,68,70,72,74,76,78,80,85,90,95,100,101,102,103,104,105,106,107,108,109,110,110)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43" s="15" t="e">
        <f t="shared" si="0"/>
        <v>#DIV/0!</v>
      </c>
      <c r="T43" s="16" t="e">
        <f>LOOKUP(S43,标准!$H$328:$H$332,标准!$G$328:$G$332)</f>
        <v>#DIV/0!</v>
      </c>
    </row>
    <row r="44" spans="1:20" ht="14.25">
      <c r="A44" s="46"/>
      <c r="B44" s="1" t="s">
        <v>70</v>
      </c>
      <c r="C44" s="32"/>
      <c r="D44" s="33"/>
      <c r="E44" s="34" t="e">
        <f t="shared" si="1"/>
        <v>#DIV/0!</v>
      </c>
      <c r="F44" s="18" t="e">
        <f>LOOKUP(E44,标准!$J$4:$J$11,标准!$B$4:$B$11)</f>
        <v>#DIV/0!</v>
      </c>
      <c r="G44" s="17"/>
      <c r="H44" s="16">
        <f>LOOKUP(G44,标准!$D$229:$D$250,标准!$B$229:$B$250)</f>
        <v>0</v>
      </c>
      <c r="I44" s="30"/>
      <c r="J44" s="16">
        <f>LOOKUP(I44,标准!$J$130:$J$151,标准!$B$130:$B$151)</f>
        <v>62</v>
      </c>
      <c r="K44" s="30"/>
      <c r="L44" s="16">
        <f>CHOOSE(MATCH(K44,{30,10.9,10.7,10.5,10.3,10.1,9.9,9.7,9.5,9.3,9.1,8.9,8.7,8.5,8.3,8.1,7.9,7.8,7.7,7.6,7.5,4},-1),0,10,20,30,40,50,60,62,64,66,68,70,72,74,76,78,80,85,90,95,100,100)</f>
        <v>100</v>
      </c>
      <c r="M44" s="17"/>
      <c r="N44" s="61" t="e">
        <f>LOOKUP(M44,标准!$J$28:$J$49,标准!$B$28:$B$49)</f>
        <v>#N/A</v>
      </c>
      <c r="O44" s="37"/>
      <c r="P44" s="16">
        <f>LOOKUP(O44,标准!$M$256:$M$281,标准!$L$256:$L$281)</f>
        <v>0</v>
      </c>
      <c r="Q44" s="43"/>
      <c r="R44" s="16">
        <f>CHOOSE(MATCH(Q44,{20,6.45,6.25,6.05,5.45,5.25,5.05,5,4.55,4.5,4.45,4.4,4.35,4.3,4.25,4.2,4.15,4.07,4,3.55,3.5,3.46,3.42,3.38,3.34,3.3,3.27,3.24,3.21,3.18,3.15,1},-1),0,10,20,30,40,50,60,62,64,66,68,70,72,74,76,78,80,85,90,95,100,101,102,103,104,105,106,107,108,109,110,110)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44" s="15" t="e">
        <f t="shared" si="0"/>
        <v>#DIV/0!</v>
      </c>
      <c r="T44" s="16" t="e">
        <f>LOOKUP(S44,标准!$H$328:$H$332,标准!$G$328:$G$332)</f>
        <v>#DIV/0!</v>
      </c>
    </row>
    <row r="45" spans="1:20" ht="14.25">
      <c r="A45" s="46"/>
      <c r="B45" s="1" t="s">
        <v>70</v>
      </c>
      <c r="C45" s="32"/>
      <c r="D45" s="33"/>
      <c r="E45" s="34" t="e">
        <f t="shared" si="1"/>
        <v>#DIV/0!</v>
      </c>
      <c r="F45" s="18" t="e">
        <f>LOOKUP(E45,标准!$J$4:$J$11,标准!$B$4:$B$11)</f>
        <v>#DIV/0!</v>
      </c>
      <c r="G45" s="17"/>
      <c r="H45" s="16">
        <f>LOOKUP(G45,标准!$D$229:$D$250,标准!$B$229:$B$250)</f>
        <v>0</v>
      </c>
      <c r="I45" s="30"/>
      <c r="J45" s="16">
        <f>LOOKUP(I45,标准!$J$130:$J$151,标准!$B$130:$B$151)</f>
        <v>62</v>
      </c>
      <c r="K45" s="30"/>
      <c r="L45" s="16">
        <f>CHOOSE(MATCH(K45,{30,10.9,10.7,10.5,10.3,10.1,9.9,9.7,9.5,9.3,9.1,8.9,8.7,8.5,8.3,8.1,7.9,7.8,7.7,7.6,7.5,4},-1),0,10,20,30,40,50,60,62,64,66,68,70,72,74,76,78,80,85,90,95,100,100)</f>
        <v>100</v>
      </c>
      <c r="M45" s="17"/>
      <c r="N45" s="61" t="e">
        <f>LOOKUP(M45,标准!$J$28:$J$49,标准!$B$28:$B$49)</f>
        <v>#N/A</v>
      </c>
      <c r="O45" s="37"/>
      <c r="P45" s="16">
        <f>LOOKUP(O45,标准!$M$256:$M$281,标准!$L$256:$L$281)</f>
        <v>0</v>
      </c>
      <c r="Q45" s="43"/>
      <c r="R45" s="16">
        <f>CHOOSE(MATCH(Q45,{20,6.45,6.25,6.05,5.45,5.25,5.05,5,4.55,4.5,4.45,4.4,4.35,4.3,4.25,4.2,4.15,4.07,4,3.55,3.5,3.46,3.42,3.38,3.34,3.3,3.27,3.24,3.21,3.18,3.15,1},-1),0,10,20,30,40,50,60,62,64,66,68,70,72,74,76,78,80,85,90,95,100,101,102,103,104,105,106,107,108,109,110,110)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45" s="15" t="e">
        <f t="shared" si="0"/>
        <v>#DIV/0!</v>
      </c>
      <c r="T45" s="16" t="e">
        <f>LOOKUP(S45,标准!$H$328:$H$332,标准!$G$328:$G$332)</f>
        <v>#DIV/0!</v>
      </c>
    </row>
    <row r="46" spans="1:20" ht="14.25">
      <c r="A46" s="46"/>
      <c r="B46" s="1" t="s">
        <v>70</v>
      </c>
      <c r="C46" s="32"/>
      <c r="D46" s="33"/>
      <c r="E46" s="34" t="e">
        <f t="shared" si="1"/>
        <v>#DIV/0!</v>
      </c>
      <c r="F46" s="18" t="e">
        <f>LOOKUP(E46,标准!$J$4:$J$11,标准!$B$4:$B$11)</f>
        <v>#DIV/0!</v>
      </c>
      <c r="G46" s="17"/>
      <c r="H46" s="16">
        <f>LOOKUP(G46,标准!$D$229:$D$250,标准!$B$229:$B$250)</f>
        <v>0</v>
      </c>
      <c r="I46" s="30"/>
      <c r="J46" s="16">
        <f>LOOKUP(I46,标准!$J$130:$J$151,标准!$B$130:$B$151)</f>
        <v>62</v>
      </c>
      <c r="K46" s="30"/>
      <c r="L46" s="16">
        <f>CHOOSE(MATCH(K46,{30,10.9,10.7,10.5,10.3,10.1,9.9,9.7,9.5,9.3,9.1,8.9,8.7,8.5,8.3,8.1,7.9,7.8,7.7,7.6,7.5,4},-1),0,10,20,30,40,50,60,62,64,66,68,70,72,74,76,78,80,85,90,95,100,100)</f>
        <v>100</v>
      </c>
      <c r="M46" s="17"/>
      <c r="N46" s="61" t="e">
        <f>LOOKUP(M46,标准!$J$28:$J$49,标准!$B$28:$B$49)</f>
        <v>#N/A</v>
      </c>
      <c r="O46" s="37"/>
      <c r="P46" s="16">
        <f>LOOKUP(O46,标准!$M$256:$M$281,标准!$L$256:$L$281)</f>
        <v>0</v>
      </c>
      <c r="Q46" s="43"/>
      <c r="R46" s="16">
        <f>CHOOSE(MATCH(Q46,{20,6.45,6.25,6.05,5.45,5.25,5.05,5,4.55,4.5,4.45,4.4,4.35,4.3,4.25,4.2,4.15,4.07,4,3.55,3.5,3.46,3.42,3.38,3.34,3.3,3.27,3.24,3.21,3.18,3.15,1},-1),0,10,20,30,40,50,60,62,64,66,68,70,72,74,76,78,80,85,90,95,100,101,102,103,104,105,106,107,108,109,110,110)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46" s="15" t="e">
        <f t="shared" si="0"/>
        <v>#DIV/0!</v>
      </c>
      <c r="T46" s="16" t="e">
        <f>LOOKUP(S46,标准!$H$328:$H$332,标准!$G$328:$G$332)</f>
        <v>#DIV/0!</v>
      </c>
    </row>
    <row r="47" spans="1:20" ht="14.25">
      <c r="A47" s="46"/>
      <c r="B47" s="1" t="s">
        <v>70</v>
      </c>
      <c r="C47" s="32"/>
      <c r="D47" s="33"/>
      <c r="E47" s="34" t="e">
        <f t="shared" si="1"/>
        <v>#DIV/0!</v>
      </c>
      <c r="F47" s="18" t="e">
        <f>LOOKUP(E47,标准!$J$4:$J$11,标准!$B$4:$B$11)</f>
        <v>#DIV/0!</v>
      </c>
      <c r="G47" s="17"/>
      <c r="H47" s="16">
        <f>LOOKUP(G47,标准!$D$229:$D$250,标准!$B$229:$B$250)</f>
        <v>0</v>
      </c>
      <c r="I47" s="30"/>
      <c r="J47" s="16">
        <f>LOOKUP(I47,标准!$J$130:$J$151,标准!$B$130:$B$151)</f>
        <v>62</v>
      </c>
      <c r="K47" s="30"/>
      <c r="L47" s="16">
        <f>CHOOSE(MATCH(K47,{30,10.9,10.7,10.5,10.3,10.1,9.9,9.7,9.5,9.3,9.1,8.9,8.7,8.5,8.3,8.1,7.9,7.8,7.7,7.6,7.5,4},-1),0,10,20,30,40,50,60,62,64,66,68,70,72,74,76,78,80,85,90,95,100,100)</f>
        <v>100</v>
      </c>
      <c r="M47" s="17"/>
      <c r="N47" s="61" t="e">
        <f>LOOKUP(M47,标准!$J$28:$J$49,标准!$B$28:$B$49)</f>
        <v>#N/A</v>
      </c>
      <c r="O47" s="37"/>
      <c r="P47" s="16">
        <f>LOOKUP(O47,标准!$M$256:$M$281,标准!$L$256:$L$281)</f>
        <v>0</v>
      </c>
      <c r="Q47" s="43"/>
      <c r="R47" s="16">
        <f>CHOOSE(MATCH(Q47,{20,6.45,6.25,6.05,5.45,5.25,5.05,5,4.55,4.5,4.45,4.4,4.35,4.3,4.25,4.2,4.15,4.07,4,3.55,3.5,3.46,3.42,3.38,3.34,3.3,3.27,3.24,3.21,3.18,3.15,1},-1),0,10,20,30,40,50,60,62,64,66,68,70,72,74,76,78,80,85,90,95,100,101,102,103,104,105,106,107,108,109,110,110)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47" s="15" t="e">
        <f t="shared" si="0"/>
        <v>#DIV/0!</v>
      </c>
      <c r="T47" s="16" t="e">
        <f>LOOKUP(S47,标准!$H$328:$H$332,标准!$G$328:$G$332)</f>
        <v>#DIV/0!</v>
      </c>
    </row>
    <row r="48" spans="1:20" ht="14.25">
      <c r="A48" s="46"/>
      <c r="B48" s="1" t="s">
        <v>70</v>
      </c>
      <c r="C48" s="32"/>
      <c r="D48" s="33"/>
      <c r="E48" s="34" t="e">
        <f t="shared" si="1"/>
        <v>#DIV/0!</v>
      </c>
      <c r="F48" s="18" t="e">
        <f>LOOKUP(E48,标准!$J$4:$J$11,标准!$B$4:$B$11)</f>
        <v>#DIV/0!</v>
      </c>
      <c r="G48" s="17"/>
      <c r="H48" s="16">
        <f>LOOKUP(G48,标准!$D$229:$D$250,标准!$B$229:$B$250)</f>
        <v>0</v>
      </c>
      <c r="I48" s="30"/>
      <c r="J48" s="16">
        <f>LOOKUP(I48,标准!$J$130:$J$151,标准!$B$130:$B$151)</f>
        <v>62</v>
      </c>
      <c r="K48" s="30"/>
      <c r="L48" s="16">
        <f>CHOOSE(MATCH(K48,{30,10.9,10.7,10.5,10.3,10.1,9.9,9.7,9.5,9.3,9.1,8.9,8.7,8.5,8.3,8.1,7.9,7.8,7.7,7.6,7.5,4},-1),0,10,20,30,40,50,60,62,64,66,68,70,72,74,76,78,80,85,90,95,100,100)</f>
        <v>100</v>
      </c>
      <c r="M48" s="17"/>
      <c r="N48" s="61" t="e">
        <f>LOOKUP(M48,标准!$J$28:$J$49,标准!$B$28:$B$49)</f>
        <v>#N/A</v>
      </c>
      <c r="O48" s="37"/>
      <c r="P48" s="16">
        <f>LOOKUP(O48,标准!$M$256:$M$281,标准!$L$256:$L$281)</f>
        <v>0</v>
      </c>
      <c r="Q48" s="43"/>
      <c r="R48" s="16">
        <f>CHOOSE(MATCH(Q48,{20,6.45,6.25,6.05,5.45,5.25,5.05,5,4.55,4.5,4.45,4.4,4.35,4.3,4.25,4.2,4.15,4.07,4,3.55,3.5,3.46,3.42,3.38,3.34,3.3,3.27,3.24,3.21,3.18,3.15,1},-1),0,10,20,30,40,50,60,62,64,66,68,70,72,74,76,78,80,85,90,95,100,101,102,103,104,105,106,107,108,109,110,110)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48" s="15" t="e">
        <f t="shared" si="0"/>
        <v>#DIV/0!</v>
      </c>
      <c r="T48" s="16" t="e">
        <f>LOOKUP(S48,标准!$H$328:$H$332,标准!$G$328:$G$332)</f>
        <v>#DIV/0!</v>
      </c>
    </row>
    <row r="49" spans="1:20" ht="14.25">
      <c r="A49" s="46"/>
      <c r="B49" s="1" t="s">
        <v>70</v>
      </c>
      <c r="C49" s="32"/>
      <c r="D49" s="33"/>
      <c r="E49" s="34" t="e">
        <f t="shared" si="1"/>
        <v>#DIV/0!</v>
      </c>
      <c r="F49" s="18" t="e">
        <f>LOOKUP(E49,标准!$J$4:$J$11,标准!$B$4:$B$11)</f>
        <v>#DIV/0!</v>
      </c>
      <c r="G49" s="17"/>
      <c r="H49" s="16">
        <f>LOOKUP(G49,标准!$D$229:$D$250,标准!$B$229:$B$250)</f>
        <v>0</v>
      </c>
      <c r="I49" s="30"/>
      <c r="J49" s="16">
        <f>LOOKUP(I49,标准!$J$130:$J$151,标准!$B$130:$B$151)</f>
        <v>62</v>
      </c>
      <c r="K49" s="30"/>
      <c r="L49" s="16">
        <f>CHOOSE(MATCH(K49,{30,10.9,10.7,10.5,10.3,10.1,9.9,9.7,9.5,9.3,9.1,8.9,8.7,8.5,8.3,8.1,7.9,7.8,7.7,7.6,7.5,4},-1),0,10,20,30,40,50,60,62,64,66,68,70,72,74,76,78,80,85,90,95,100,100)</f>
        <v>100</v>
      </c>
      <c r="M49" s="17"/>
      <c r="N49" s="61" t="e">
        <f>LOOKUP(M49,标准!$J$28:$J$49,标准!$B$28:$B$49)</f>
        <v>#N/A</v>
      </c>
      <c r="O49" s="37"/>
      <c r="P49" s="16">
        <f>LOOKUP(O49,标准!$M$256:$M$281,标准!$L$256:$L$281)</f>
        <v>0</v>
      </c>
      <c r="Q49" s="43"/>
      <c r="R49" s="16">
        <f>CHOOSE(MATCH(Q49,{20,6.45,6.25,6.05,5.45,5.25,5.05,5,4.55,4.5,4.45,4.4,4.35,4.3,4.25,4.2,4.15,4.07,4,3.55,3.5,3.46,3.42,3.38,3.34,3.3,3.27,3.24,3.21,3.18,3.15,1},-1),0,10,20,30,40,50,60,62,64,66,68,70,72,74,76,78,80,85,90,95,100,101,102,103,104,105,106,107,108,109,110,110)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49" s="15" t="e">
        <f t="shared" si="0"/>
        <v>#DIV/0!</v>
      </c>
      <c r="T49" s="16" t="e">
        <f>LOOKUP(S49,标准!$H$328:$H$332,标准!$G$328:$G$332)</f>
        <v>#DIV/0!</v>
      </c>
    </row>
    <row r="50" spans="1:20" ht="14.25">
      <c r="A50" s="46"/>
      <c r="B50" s="1" t="s">
        <v>70</v>
      </c>
      <c r="C50" s="32"/>
      <c r="D50" s="33"/>
      <c r="E50" s="34" t="e">
        <f t="shared" si="1"/>
        <v>#DIV/0!</v>
      </c>
      <c r="F50" s="18" t="e">
        <f>LOOKUP(E50,标准!$J$4:$J$11,标准!$B$4:$B$11)</f>
        <v>#DIV/0!</v>
      </c>
      <c r="G50" s="17"/>
      <c r="H50" s="16">
        <f>LOOKUP(G50,标准!$D$229:$D$250,标准!$B$229:$B$250)</f>
        <v>0</v>
      </c>
      <c r="I50" s="30"/>
      <c r="J50" s="16">
        <f>LOOKUP(I50,标准!$J$130:$J$151,标准!$B$130:$B$151)</f>
        <v>62</v>
      </c>
      <c r="K50" s="30"/>
      <c r="L50" s="16">
        <f>CHOOSE(MATCH(K50,{30,10.9,10.7,10.5,10.3,10.1,9.9,9.7,9.5,9.3,9.1,8.9,8.7,8.5,8.3,8.1,7.9,7.8,7.7,7.6,7.5,4},-1),0,10,20,30,40,50,60,62,64,66,68,70,72,74,76,78,80,85,90,95,100,100)</f>
        <v>100</v>
      </c>
      <c r="M50" s="17"/>
      <c r="N50" s="61" t="e">
        <f>LOOKUP(M50,标准!$J$28:$J$49,标准!$B$28:$B$49)</f>
        <v>#N/A</v>
      </c>
      <c r="O50" s="37"/>
      <c r="P50" s="16">
        <f>LOOKUP(O50,标准!$M$256:$M$281,标准!$L$256:$L$281)</f>
        <v>0</v>
      </c>
      <c r="Q50" s="43"/>
      <c r="R50" s="16">
        <f>CHOOSE(MATCH(Q50,{20,6.45,6.25,6.05,5.45,5.25,5.05,5,4.55,4.5,4.45,4.4,4.35,4.3,4.25,4.2,4.15,4.07,4,3.55,3.5,3.46,3.42,3.38,3.34,3.3,3.27,3.24,3.21,3.18,3.15,1},-1),0,10,20,30,40,50,60,62,64,66,68,70,72,74,76,78,80,85,90,95,100,101,102,103,104,105,106,107,108,109,110,110)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50" s="15" t="e">
        <f t="shared" si="0"/>
        <v>#DIV/0!</v>
      </c>
      <c r="T50" s="16" t="e">
        <f>LOOKUP(S50,标准!$H$328:$H$332,标准!$G$328:$G$332)</f>
        <v>#DIV/0!</v>
      </c>
    </row>
    <row r="51" spans="1:20" ht="14.25">
      <c r="A51" s="46"/>
      <c r="B51" s="1" t="s">
        <v>70</v>
      </c>
      <c r="C51" s="32"/>
      <c r="D51" s="33"/>
      <c r="E51" s="34" t="e">
        <f t="shared" si="1"/>
        <v>#DIV/0!</v>
      </c>
      <c r="F51" s="18" t="e">
        <f>LOOKUP(E51,标准!$J$4:$J$11,标准!$B$4:$B$11)</f>
        <v>#DIV/0!</v>
      </c>
      <c r="G51" s="17"/>
      <c r="H51" s="16">
        <f>LOOKUP(G51,标准!$D$229:$D$250,标准!$B$229:$B$250)</f>
        <v>0</v>
      </c>
      <c r="I51" s="30"/>
      <c r="J51" s="16">
        <f>LOOKUP(I51,标准!$J$130:$J$151,标准!$B$130:$B$151)</f>
        <v>62</v>
      </c>
      <c r="K51" s="30"/>
      <c r="L51" s="16">
        <f>CHOOSE(MATCH(K51,{30,10.9,10.7,10.5,10.3,10.1,9.9,9.7,9.5,9.3,9.1,8.9,8.7,8.5,8.3,8.1,7.9,7.8,7.7,7.6,7.5,4},-1),0,10,20,30,40,50,60,62,64,66,68,70,72,74,76,78,80,85,90,95,100,100)</f>
        <v>100</v>
      </c>
      <c r="M51" s="17"/>
      <c r="N51" s="61" t="e">
        <f>LOOKUP(M51,标准!$J$28:$J$49,标准!$B$28:$B$49)</f>
        <v>#N/A</v>
      </c>
      <c r="O51" s="37"/>
      <c r="P51" s="16">
        <f>LOOKUP(O51,标准!$M$256:$M$281,标准!$L$256:$L$281)</f>
        <v>0</v>
      </c>
      <c r="Q51" s="43"/>
      <c r="R51" s="16">
        <f>CHOOSE(MATCH(Q51,{20,6.45,6.25,6.05,5.45,5.25,5.05,5,4.55,4.5,4.45,4.4,4.35,4.3,4.25,4.2,4.15,4.07,4,3.55,3.5,3.46,3.42,3.38,3.34,3.3,3.27,3.24,3.21,3.18,3.15,1},-1),0,10,20,30,40,50,60,62,64,66,68,70,72,74,76,78,80,85,90,95,100,101,102,103,104,105,106,107,108,109,110,110)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51" s="15" t="e">
        <f t="shared" si="0"/>
        <v>#DIV/0!</v>
      </c>
      <c r="T51" s="16" t="e">
        <f>LOOKUP(S51,标准!$H$328:$H$332,标准!$G$328:$G$332)</f>
        <v>#DIV/0!</v>
      </c>
    </row>
    <row r="52" spans="1:20" ht="14.25">
      <c r="A52" s="46"/>
      <c r="B52" s="1" t="s">
        <v>70</v>
      </c>
      <c r="C52" s="32"/>
      <c r="D52" s="33"/>
      <c r="E52" s="34" t="e">
        <f t="shared" si="1"/>
        <v>#DIV/0!</v>
      </c>
      <c r="F52" s="18" t="e">
        <f>LOOKUP(E52,标准!$J$4:$J$11,标准!$B$4:$B$11)</f>
        <v>#DIV/0!</v>
      </c>
      <c r="G52" s="17"/>
      <c r="H52" s="16">
        <f>LOOKUP(G52,标准!$D$229:$D$250,标准!$B$229:$B$250)</f>
        <v>0</v>
      </c>
      <c r="I52" s="30"/>
      <c r="J52" s="16">
        <f>LOOKUP(I52,标准!$J$130:$J$151,标准!$B$130:$B$151)</f>
        <v>62</v>
      </c>
      <c r="K52" s="30"/>
      <c r="L52" s="16">
        <f>CHOOSE(MATCH(K52,{30,10.9,10.7,10.5,10.3,10.1,9.9,9.7,9.5,9.3,9.1,8.9,8.7,8.5,8.3,8.1,7.9,7.8,7.7,7.6,7.5,4},-1),0,10,20,30,40,50,60,62,64,66,68,70,72,74,76,78,80,85,90,95,100,100)</f>
        <v>100</v>
      </c>
      <c r="M52" s="17"/>
      <c r="N52" s="61" t="e">
        <f>LOOKUP(M52,标准!$J$28:$J$49,标准!$B$28:$B$49)</f>
        <v>#N/A</v>
      </c>
      <c r="O52" s="37"/>
      <c r="P52" s="16">
        <f>LOOKUP(O52,标准!$M$256:$M$281,标准!$L$256:$L$281)</f>
        <v>0</v>
      </c>
      <c r="Q52" s="43"/>
      <c r="R52" s="16">
        <f>CHOOSE(MATCH(Q52,{20,6.45,6.25,6.05,5.45,5.25,5.05,5,4.55,4.5,4.45,4.4,4.35,4.3,4.25,4.2,4.15,4.07,4,3.55,3.5,3.46,3.42,3.38,3.34,3.3,3.27,3.24,3.21,3.18,3.15,1},-1),0,10,20,30,40,50,60,62,64,66,68,70,72,74,76,78,80,85,90,95,100,101,102,103,104,105,106,107,108,109,110,110)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52" s="15" t="e">
        <f t="shared" si="0"/>
        <v>#DIV/0!</v>
      </c>
      <c r="T52" s="16" t="e">
        <f>LOOKUP(S52,标准!$H$328:$H$332,标准!$G$328:$G$332)</f>
        <v>#DIV/0!</v>
      </c>
    </row>
    <row r="53" spans="1:20" ht="14.25">
      <c r="A53" s="46"/>
      <c r="B53" s="1" t="s">
        <v>70</v>
      </c>
      <c r="C53" s="32"/>
      <c r="D53" s="33"/>
      <c r="E53" s="34" t="e">
        <f t="shared" si="1"/>
        <v>#DIV/0!</v>
      </c>
      <c r="F53" s="18" t="e">
        <f>LOOKUP(E53,标准!$J$4:$J$11,标准!$B$4:$B$11)</f>
        <v>#DIV/0!</v>
      </c>
      <c r="G53" s="17"/>
      <c r="H53" s="16">
        <f>LOOKUP(G53,标准!$D$229:$D$250,标准!$B$229:$B$250)</f>
        <v>0</v>
      </c>
      <c r="I53" s="30"/>
      <c r="J53" s="16">
        <f>LOOKUP(I53,标准!$J$130:$J$151,标准!$B$130:$B$151)</f>
        <v>62</v>
      </c>
      <c r="K53" s="30"/>
      <c r="L53" s="16">
        <f>CHOOSE(MATCH(K53,{30,10.9,10.7,10.5,10.3,10.1,9.9,9.7,9.5,9.3,9.1,8.9,8.7,8.5,8.3,8.1,7.9,7.8,7.7,7.6,7.5,4},-1),0,10,20,30,40,50,60,62,64,66,68,70,72,74,76,78,80,85,90,95,100,100)</f>
        <v>100</v>
      </c>
      <c r="M53" s="17"/>
      <c r="N53" s="61" t="e">
        <f>LOOKUP(M53,标准!$J$28:$J$49,标准!$B$28:$B$49)</f>
        <v>#N/A</v>
      </c>
      <c r="O53" s="37"/>
      <c r="P53" s="16">
        <f>LOOKUP(O53,标准!$M$256:$M$281,标准!$L$256:$L$281)</f>
        <v>0</v>
      </c>
      <c r="Q53" s="43"/>
      <c r="R53" s="16">
        <f>CHOOSE(MATCH(Q53,{20,6.45,6.25,6.05,5.45,5.25,5.05,5,4.55,4.5,4.45,4.4,4.35,4.3,4.25,4.2,4.15,4.07,4,3.55,3.5,3.46,3.42,3.38,3.34,3.3,3.27,3.24,3.21,3.18,3.15,1},-1),0,10,20,30,40,50,60,62,64,66,68,70,72,74,76,78,80,85,90,95,100,101,102,103,104,105,106,107,108,109,110,110)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53" s="15" t="e">
        <f t="shared" si="0"/>
        <v>#DIV/0!</v>
      </c>
      <c r="T53" s="16" t="e">
        <f>LOOKUP(S53,标准!$H$328:$H$332,标准!$G$328:$G$332)</f>
        <v>#DIV/0!</v>
      </c>
    </row>
    <row r="54" spans="1:20" ht="14.25">
      <c r="A54" s="46"/>
      <c r="B54" s="1" t="s">
        <v>70</v>
      </c>
      <c r="C54" s="32"/>
      <c r="D54" s="33"/>
      <c r="E54" s="34" t="e">
        <f t="shared" si="1"/>
        <v>#DIV/0!</v>
      </c>
      <c r="F54" s="18" t="e">
        <f>LOOKUP(E54,标准!$J$4:$J$11,标准!$B$4:$B$11)</f>
        <v>#DIV/0!</v>
      </c>
      <c r="G54" s="17"/>
      <c r="H54" s="16">
        <f>LOOKUP(G54,标准!$D$229:$D$250,标准!$B$229:$B$250)</f>
        <v>0</v>
      </c>
      <c r="I54" s="30"/>
      <c r="J54" s="16">
        <f>LOOKUP(I54,标准!$J$130:$J$151,标准!$B$130:$B$151)</f>
        <v>62</v>
      </c>
      <c r="K54" s="30"/>
      <c r="L54" s="16">
        <f>CHOOSE(MATCH(K54,{30,10.9,10.7,10.5,10.3,10.1,9.9,9.7,9.5,9.3,9.1,8.9,8.7,8.5,8.3,8.1,7.9,7.8,7.7,7.6,7.5,4},-1),0,10,20,30,40,50,60,62,64,66,68,70,72,74,76,78,80,85,90,95,100,100)</f>
        <v>100</v>
      </c>
      <c r="M54" s="17"/>
      <c r="N54" s="61" t="e">
        <f>LOOKUP(M54,标准!$J$28:$J$49,标准!$B$28:$B$49)</f>
        <v>#N/A</v>
      </c>
      <c r="O54" s="37"/>
      <c r="P54" s="16">
        <f>LOOKUP(O54,标准!$M$256:$M$281,标准!$L$256:$L$281)</f>
        <v>0</v>
      </c>
      <c r="Q54" s="43"/>
      <c r="R54" s="16">
        <f>CHOOSE(MATCH(Q54,{20,6.45,6.25,6.05,5.45,5.25,5.05,5,4.55,4.5,4.45,4.4,4.35,4.3,4.25,4.2,4.15,4.07,4,3.55,3.5,3.46,3.42,3.38,3.34,3.3,3.27,3.24,3.21,3.18,3.15,1},-1),0,10,20,30,40,50,60,62,64,66,68,70,72,74,76,78,80,85,90,95,100,101,102,103,104,105,106,107,108,109,110,110)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54" s="15" t="e">
        <f t="shared" si="0"/>
        <v>#DIV/0!</v>
      </c>
      <c r="T54" s="16" t="e">
        <f>LOOKUP(S54,标准!$H$328:$H$332,标准!$G$328:$G$332)</f>
        <v>#DIV/0!</v>
      </c>
    </row>
    <row r="55" spans="1:20" ht="14.25">
      <c r="A55" s="46"/>
      <c r="B55" s="1" t="s">
        <v>70</v>
      </c>
      <c r="C55" s="32"/>
      <c r="D55" s="33"/>
      <c r="E55" s="34" t="e">
        <f t="shared" si="1"/>
        <v>#DIV/0!</v>
      </c>
      <c r="F55" s="18" t="e">
        <f>LOOKUP(E55,标准!$J$4:$J$11,标准!$B$4:$B$11)</f>
        <v>#DIV/0!</v>
      </c>
      <c r="G55" s="17"/>
      <c r="H55" s="16">
        <f>LOOKUP(G55,标准!$D$229:$D$250,标准!$B$229:$B$250)</f>
        <v>0</v>
      </c>
      <c r="I55" s="30"/>
      <c r="J55" s="16">
        <f>LOOKUP(I55,标准!$J$130:$J$151,标准!$B$130:$B$151)</f>
        <v>62</v>
      </c>
      <c r="K55" s="30"/>
      <c r="L55" s="16">
        <f>CHOOSE(MATCH(K55,{30,10.9,10.7,10.5,10.3,10.1,9.9,9.7,9.5,9.3,9.1,8.9,8.7,8.5,8.3,8.1,7.9,7.8,7.7,7.6,7.5,4},-1),0,10,20,30,40,50,60,62,64,66,68,70,72,74,76,78,80,85,90,95,100,100)</f>
        <v>100</v>
      </c>
      <c r="M55" s="17"/>
      <c r="N55" s="61" t="e">
        <f>LOOKUP(M55,标准!$J$28:$J$49,标准!$B$28:$B$49)</f>
        <v>#N/A</v>
      </c>
      <c r="O55" s="37"/>
      <c r="P55" s="16">
        <f>LOOKUP(O55,标准!$M$256:$M$281,标准!$L$256:$L$281)</f>
        <v>0</v>
      </c>
      <c r="Q55" s="43"/>
      <c r="R55" s="16">
        <f>CHOOSE(MATCH(Q55,{20,6.45,6.25,6.05,5.45,5.25,5.05,5,4.55,4.5,4.45,4.4,4.35,4.3,4.25,4.2,4.15,4.07,4,3.55,3.5,3.46,3.42,3.38,3.34,3.3,3.27,3.24,3.21,3.18,3.15,1},-1),0,10,20,30,40,50,60,62,64,66,68,70,72,74,76,78,80,85,90,95,100,101,102,103,104,105,106,107,108,109,110,110)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55" s="15" t="e">
        <f t="shared" si="0"/>
        <v>#DIV/0!</v>
      </c>
      <c r="T55" s="16" t="e">
        <f>LOOKUP(S55,标准!$H$328:$H$332,标准!$G$328:$G$332)</f>
        <v>#DIV/0!</v>
      </c>
    </row>
    <row r="56" spans="1:20" ht="14.25">
      <c r="A56" s="46"/>
      <c r="B56" s="1" t="s">
        <v>70</v>
      </c>
      <c r="C56" s="32"/>
      <c r="D56" s="33"/>
      <c r="E56" s="34" t="e">
        <f t="shared" si="1"/>
        <v>#DIV/0!</v>
      </c>
      <c r="F56" s="18" t="e">
        <f>LOOKUP(E56,标准!$J$4:$J$11,标准!$B$4:$B$11)</f>
        <v>#DIV/0!</v>
      </c>
      <c r="G56" s="17"/>
      <c r="H56" s="16">
        <f>LOOKUP(G56,标准!$D$229:$D$250,标准!$B$229:$B$250)</f>
        <v>0</v>
      </c>
      <c r="I56" s="30"/>
      <c r="J56" s="16">
        <f>LOOKUP(I56,标准!$J$130:$J$151,标准!$B$130:$B$151)</f>
        <v>62</v>
      </c>
      <c r="K56" s="30"/>
      <c r="L56" s="16">
        <f>CHOOSE(MATCH(K56,{30,10.9,10.7,10.5,10.3,10.1,9.9,9.7,9.5,9.3,9.1,8.9,8.7,8.5,8.3,8.1,7.9,7.8,7.7,7.6,7.5,4},-1),0,10,20,30,40,50,60,62,64,66,68,70,72,74,76,78,80,85,90,95,100,100)</f>
        <v>100</v>
      </c>
      <c r="M56" s="17"/>
      <c r="N56" s="61" t="e">
        <f>LOOKUP(M56,标准!$J$28:$J$49,标准!$B$28:$B$49)</f>
        <v>#N/A</v>
      </c>
      <c r="O56" s="37"/>
      <c r="P56" s="16">
        <f>LOOKUP(O56,标准!$M$256:$M$281,标准!$L$256:$L$281)</f>
        <v>0</v>
      </c>
      <c r="Q56" s="43"/>
      <c r="R56" s="16">
        <f>CHOOSE(MATCH(Q56,{20,6.45,6.25,6.05,5.45,5.25,5.05,5,4.55,4.5,4.45,4.4,4.35,4.3,4.25,4.2,4.15,4.07,4,3.55,3.5,3.46,3.42,3.38,3.34,3.3,3.27,3.24,3.21,3.18,3.15,1},-1),0,10,20,30,40,50,60,62,64,66,68,70,72,74,76,78,80,85,90,95,100,101,102,103,104,105,106,107,108,109,110,110)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56" s="15" t="e">
        <f t="shared" si="0"/>
        <v>#DIV/0!</v>
      </c>
      <c r="T56" s="16" t="e">
        <f>LOOKUP(S56,标准!$H$328:$H$332,标准!$G$328:$G$332)</f>
        <v>#DIV/0!</v>
      </c>
    </row>
    <row r="57" spans="1:20" ht="14.25">
      <c r="A57" s="46"/>
      <c r="B57" s="1" t="s">
        <v>70</v>
      </c>
      <c r="C57" s="32"/>
      <c r="D57" s="33"/>
      <c r="E57" s="34" t="e">
        <f t="shared" si="1"/>
        <v>#DIV/0!</v>
      </c>
      <c r="F57" s="18" t="e">
        <f>LOOKUP(E57,标准!$J$4:$J$11,标准!$B$4:$B$11)</f>
        <v>#DIV/0!</v>
      </c>
      <c r="G57" s="17"/>
      <c r="H57" s="16">
        <f>LOOKUP(G57,标准!$D$229:$D$250,标准!$B$229:$B$250)</f>
        <v>0</v>
      </c>
      <c r="I57" s="30"/>
      <c r="J57" s="16">
        <f>LOOKUP(I57,标准!$J$130:$J$151,标准!$B$130:$B$151)</f>
        <v>62</v>
      </c>
      <c r="K57" s="30"/>
      <c r="L57" s="16">
        <f>CHOOSE(MATCH(K57,{30,10.9,10.7,10.5,10.3,10.1,9.9,9.7,9.5,9.3,9.1,8.9,8.7,8.5,8.3,8.1,7.9,7.8,7.7,7.6,7.5,4},-1),0,10,20,30,40,50,60,62,64,66,68,70,72,74,76,78,80,85,90,95,100,100)</f>
        <v>100</v>
      </c>
      <c r="M57" s="17"/>
      <c r="N57" s="61" t="e">
        <f>LOOKUP(M57,标准!$J$28:$J$49,标准!$B$28:$B$49)</f>
        <v>#N/A</v>
      </c>
      <c r="O57" s="37"/>
      <c r="P57" s="16">
        <f>LOOKUP(O57,标准!$M$256:$M$281,标准!$L$256:$L$281)</f>
        <v>0</v>
      </c>
      <c r="Q57" s="43"/>
      <c r="R57" s="16">
        <f>CHOOSE(MATCH(Q57,{20,6.45,6.25,6.05,5.45,5.25,5.05,5,4.55,4.5,4.45,4.4,4.35,4.3,4.25,4.2,4.15,4.07,4,3.55,3.5,3.46,3.42,3.38,3.34,3.3,3.27,3.24,3.21,3.18,3.15,1},-1),0,10,20,30,40,50,60,62,64,66,68,70,72,74,76,78,80,85,90,95,100,101,102,103,104,105,106,107,108,109,110,110)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57" s="15" t="e">
        <f t="shared" si="0"/>
        <v>#DIV/0!</v>
      </c>
      <c r="T57" s="16" t="e">
        <f>LOOKUP(S57,标准!$H$328:$H$332,标准!$G$328:$G$332)</f>
        <v>#DIV/0!</v>
      </c>
    </row>
    <row r="58" spans="1:20" ht="14.25">
      <c r="A58" s="46"/>
      <c r="B58" s="1" t="s">
        <v>70</v>
      </c>
      <c r="C58" s="32"/>
      <c r="D58" s="33"/>
      <c r="E58" s="34" t="e">
        <f t="shared" si="1"/>
        <v>#DIV/0!</v>
      </c>
      <c r="F58" s="18" t="e">
        <f>LOOKUP(E58,标准!$J$4:$J$11,标准!$B$4:$B$11)</f>
        <v>#DIV/0!</v>
      </c>
      <c r="G58" s="17"/>
      <c r="H58" s="16">
        <f>LOOKUP(G58,标准!$D$229:$D$250,标准!$B$229:$B$250)</f>
        <v>0</v>
      </c>
      <c r="I58" s="30"/>
      <c r="J58" s="16">
        <f>LOOKUP(I58,标准!$J$130:$J$151,标准!$B$130:$B$151)</f>
        <v>62</v>
      </c>
      <c r="K58" s="30"/>
      <c r="L58" s="16">
        <f>CHOOSE(MATCH(K58,{30,10.9,10.7,10.5,10.3,10.1,9.9,9.7,9.5,9.3,9.1,8.9,8.7,8.5,8.3,8.1,7.9,7.8,7.7,7.6,7.5,4},-1),0,10,20,30,40,50,60,62,64,66,68,70,72,74,76,78,80,85,90,95,100,100)</f>
        <v>100</v>
      </c>
      <c r="M58" s="17"/>
      <c r="N58" s="61" t="e">
        <f>LOOKUP(M58,标准!$J$28:$J$49,标准!$B$28:$B$49)</f>
        <v>#N/A</v>
      </c>
      <c r="O58" s="37"/>
      <c r="P58" s="16">
        <f>LOOKUP(O58,标准!$M$256:$M$281,标准!$L$256:$L$281)</f>
        <v>0</v>
      </c>
      <c r="Q58" s="43"/>
      <c r="R58" s="16">
        <f>CHOOSE(MATCH(Q58,{20,6.45,6.25,6.05,5.45,5.25,5.05,5,4.55,4.5,4.45,4.4,4.35,4.3,4.25,4.2,4.15,4.07,4,3.55,3.5,3.46,3.42,3.38,3.34,3.3,3.27,3.24,3.21,3.18,3.15,1},-1),0,10,20,30,40,50,60,62,64,66,68,70,72,74,76,78,80,85,90,95,100,101,102,103,104,105,106,107,108,109,110,110)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58" s="15" t="e">
        <f t="shared" si="0"/>
        <v>#DIV/0!</v>
      </c>
      <c r="T58" s="16" t="e">
        <f>LOOKUP(S58,标准!$H$328:$H$332,标准!$G$328:$G$332)</f>
        <v>#DIV/0!</v>
      </c>
    </row>
    <row r="59" spans="1:20" ht="14.25">
      <c r="A59" s="46"/>
      <c r="B59" s="1" t="s">
        <v>70</v>
      </c>
      <c r="C59" s="32"/>
      <c r="D59" s="33"/>
      <c r="E59" s="34" t="e">
        <f t="shared" si="1"/>
        <v>#DIV/0!</v>
      </c>
      <c r="F59" s="18" t="e">
        <f>LOOKUP(E59,标准!$J$4:$J$11,标准!$B$4:$B$11)</f>
        <v>#DIV/0!</v>
      </c>
      <c r="G59" s="17"/>
      <c r="H59" s="16">
        <f>LOOKUP(G59,标准!$D$229:$D$250,标准!$B$229:$B$250)</f>
        <v>0</v>
      </c>
      <c r="I59" s="30"/>
      <c r="J59" s="16">
        <f>LOOKUP(I59,标准!$J$130:$J$151,标准!$B$130:$B$151)</f>
        <v>62</v>
      </c>
      <c r="K59" s="30"/>
      <c r="L59" s="16">
        <f>CHOOSE(MATCH(K59,{30,10.9,10.7,10.5,10.3,10.1,9.9,9.7,9.5,9.3,9.1,8.9,8.7,8.5,8.3,8.1,7.9,7.8,7.7,7.6,7.5,4},-1),0,10,20,30,40,50,60,62,64,66,68,70,72,74,76,78,80,85,90,95,100,100)</f>
        <v>100</v>
      </c>
      <c r="M59" s="17"/>
      <c r="N59" s="61" t="e">
        <f>LOOKUP(M59,标准!$J$28:$J$49,标准!$B$28:$B$49)</f>
        <v>#N/A</v>
      </c>
      <c r="O59" s="37"/>
      <c r="P59" s="16">
        <f>LOOKUP(O59,标准!$M$256:$M$281,标准!$L$256:$L$281)</f>
        <v>0</v>
      </c>
      <c r="Q59" s="43"/>
      <c r="R59" s="16">
        <f>CHOOSE(MATCH(Q59,{20,6.45,6.25,6.05,5.45,5.25,5.05,5,4.55,4.5,4.45,4.4,4.35,4.3,4.25,4.2,4.15,4.07,4,3.55,3.5,3.46,3.42,3.38,3.34,3.3,3.27,3.24,3.21,3.18,3.15,1},-1),0,10,20,30,40,50,60,62,64,66,68,70,72,74,76,78,80,85,90,95,100,101,102,103,104,105,106,107,108,109,110,110)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59" s="15" t="e">
        <f t="shared" si="0"/>
        <v>#DIV/0!</v>
      </c>
      <c r="T59" s="16" t="e">
        <f>LOOKUP(S59,标准!$H$328:$H$332,标准!$G$328:$G$332)</f>
        <v>#DIV/0!</v>
      </c>
    </row>
    <row r="60" spans="1:20" ht="14.25">
      <c r="A60" s="46"/>
      <c r="B60" s="1" t="s">
        <v>70</v>
      </c>
      <c r="C60" s="32"/>
      <c r="D60" s="33"/>
      <c r="E60" s="34" t="e">
        <f t="shared" si="1"/>
        <v>#DIV/0!</v>
      </c>
      <c r="F60" s="18" t="e">
        <f>LOOKUP(E60,标准!$J$4:$J$11,标准!$B$4:$B$11)</f>
        <v>#DIV/0!</v>
      </c>
      <c r="G60" s="17"/>
      <c r="H60" s="16">
        <f>LOOKUP(G60,标准!$D$229:$D$250,标准!$B$229:$B$250)</f>
        <v>0</v>
      </c>
      <c r="I60" s="30"/>
      <c r="J60" s="16">
        <f>LOOKUP(I60,标准!$J$130:$J$151,标准!$B$130:$B$151)</f>
        <v>62</v>
      </c>
      <c r="K60" s="30"/>
      <c r="L60" s="16">
        <f>CHOOSE(MATCH(K60,{30,10.9,10.7,10.5,10.3,10.1,9.9,9.7,9.5,9.3,9.1,8.9,8.7,8.5,8.3,8.1,7.9,7.8,7.7,7.6,7.5,4},-1),0,10,20,30,40,50,60,62,64,66,68,70,72,74,76,78,80,85,90,95,100,100)</f>
        <v>100</v>
      </c>
      <c r="M60" s="17"/>
      <c r="N60" s="61" t="e">
        <f>LOOKUP(M60,标准!$J$28:$J$49,标准!$B$28:$B$49)</f>
        <v>#N/A</v>
      </c>
      <c r="O60" s="37"/>
      <c r="P60" s="16">
        <f>LOOKUP(O60,标准!$M$256:$M$281,标准!$L$256:$L$281)</f>
        <v>0</v>
      </c>
      <c r="Q60" s="43"/>
      <c r="R60" s="16">
        <f>CHOOSE(MATCH(Q60,{20,6.45,6.25,6.05,5.45,5.25,5.05,5,4.55,4.5,4.45,4.4,4.35,4.3,4.25,4.2,4.15,4.07,4,3.55,3.5,3.46,3.42,3.38,3.34,3.3,3.27,3.24,3.21,3.18,3.15,1},-1),0,10,20,30,40,50,60,62,64,66,68,70,72,74,76,78,80,85,90,95,100,101,102,103,104,105,106,107,108,109,110,110)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60" s="15" t="e">
        <f t="shared" si="0"/>
        <v>#DIV/0!</v>
      </c>
      <c r="T60" s="16" t="e">
        <f>LOOKUP(S60,标准!$H$328:$H$332,标准!$G$328:$G$332)</f>
        <v>#DIV/0!</v>
      </c>
    </row>
    <row r="61" spans="1:20" ht="14.25">
      <c r="A61" s="46"/>
      <c r="B61" s="1" t="s">
        <v>70</v>
      </c>
      <c r="C61" s="32"/>
      <c r="D61" s="33"/>
      <c r="E61" s="34" t="e">
        <f t="shared" si="1"/>
        <v>#DIV/0!</v>
      </c>
      <c r="F61" s="18" t="e">
        <f>LOOKUP(E61,标准!$J$4:$J$11,标准!$B$4:$B$11)</f>
        <v>#DIV/0!</v>
      </c>
      <c r="G61" s="17"/>
      <c r="H61" s="16">
        <f>LOOKUP(G61,标准!$D$229:$D$250,标准!$B$229:$B$250)</f>
        <v>0</v>
      </c>
      <c r="I61" s="30"/>
      <c r="J61" s="16">
        <f>LOOKUP(I61,标准!$J$130:$J$151,标准!$B$130:$B$151)</f>
        <v>62</v>
      </c>
      <c r="K61" s="30"/>
      <c r="L61" s="16">
        <f>CHOOSE(MATCH(K61,{30,10.9,10.7,10.5,10.3,10.1,9.9,9.7,9.5,9.3,9.1,8.9,8.7,8.5,8.3,8.1,7.9,7.8,7.7,7.6,7.5,4},-1),0,10,20,30,40,50,60,62,64,66,68,70,72,74,76,78,80,85,90,95,100,100)</f>
        <v>100</v>
      </c>
      <c r="M61" s="17"/>
      <c r="N61" s="61" t="e">
        <f>LOOKUP(M61,标准!$J$28:$J$49,标准!$B$28:$B$49)</f>
        <v>#N/A</v>
      </c>
      <c r="O61" s="37"/>
      <c r="P61" s="16">
        <f>LOOKUP(O61,标准!$M$256:$M$281,标准!$L$256:$L$281)</f>
        <v>0</v>
      </c>
      <c r="Q61" s="43"/>
      <c r="R61" s="16">
        <f>CHOOSE(MATCH(Q61,{20,6.45,6.25,6.05,5.45,5.25,5.05,5,4.55,4.5,4.45,4.4,4.35,4.3,4.25,4.2,4.15,4.07,4,3.55,3.5,3.46,3.42,3.38,3.34,3.3,3.27,3.24,3.21,3.18,3.15,1},-1),0,10,20,30,40,50,60,62,64,66,68,70,72,74,76,78,80,85,90,95,100,101,102,103,104,105,106,107,108,109,110,110)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61" s="15" t="e">
        <f t="shared" si="0"/>
        <v>#DIV/0!</v>
      </c>
      <c r="T61" s="16" t="e">
        <f>LOOKUP(S61,标准!$H$328:$H$332,标准!$G$328:$G$332)</f>
        <v>#DIV/0!</v>
      </c>
    </row>
    <row r="62" spans="1:20" ht="14.25">
      <c r="A62" s="46"/>
      <c r="B62" s="1" t="s">
        <v>70</v>
      </c>
      <c r="C62" s="32"/>
      <c r="D62" s="33"/>
      <c r="E62" s="34" t="e">
        <f t="shared" si="1"/>
        <v>#DIV/0!</v>
      </c>
      <c r="F62" s="18" t="e">
        <f>LOOKUP(E62,标准!$J$4:$J$11,标准!$B$4:$B$11)</f>
        <v>#DIV/0!</v>
      </c>
      <c r="G62" s="17"/>
      <c r="H62" s="16">
        <f>LOOKUP(G62,标准!$D$229:$D$250,标准!$B$229:$B$250)</f>
        <v>0</v>
      </c>
      <c r="I62" s="30"/>
      <c r="J62" s="16">
        <f>LOOKUP(I62,标准!$J$130:$J$151,标准!$B$130:$B$151)</f>
        <v>62</v>
      </c>
      <c r="K62" s="30"/>
      <c r="L62" s="16">
        <f>CHOOSE(MATCH(K62,{30,10.9,10.7,10.5,10.3,10.1,9.9,9.7,9.5,9.3,9.1,8.9,8.7,8.5,8.3,8.1,7.9,7.8,7.7,7.6,7.5,4},-1),0,10,20,30,40,50,60,62,64,66,68,70,72,74,76,78,80,85,90,95,100,100)</f>
        <v>100</v>
      </c>
      <c r="M62" s="17"/>
      <c r="N62" s="61" t="e">
        <f>LOOKUP(M62,标准!$J$28:$J$49,标准!$B$28:$B$49)</f>
        <v>#N/A</v>
      </c>
      <c r="O62" s="37"/>
      <c r="P62" s="16">
        <f>LOOKUP(O62,标准!$M$256:$M$281,标准!$L$256:$L$281)</f>
        <v>0</v>
      </c>
      <c r="Q62" s="43"/>
      <c r="R62" s="16">
        <f>CHOOSE(MATCH(Q62,{20,6.45,6.25,6.05,5.45,5.25,5.05,5,4.55,4.5,4.45,4.4,4.35,4.3,4.25,4.2,4.15,4.07,4,3.55,3.5,3.46,3.42,3.38,3.34,3.3,3.27,3.24,3.21,3.18,3.15,1},-1),0,10,20,30,40,50,60,62,64,66,68,70,72,74,76,78,80,85,90,95,100,101,102,103,104,105,106,107,108,109,110,110)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62" s="15" t="e">
        <f t="shared" si="0"/>
        <v>#DIV/0!</v>
      </c>
      <c r="T62" s="16" t="e">
        <f>LOOKUP(S62,标准!$H$328:$H$332,标准!$G$328:$G$332)</f>
        <v>#DIV/0!</v>
      </c>
    </row>
    <row r="63" spans="1:20" ht="14.25">
      <c r="A63" s="46"/>
      <c r="B63" s="1" t="s">
        <v>70</v>
      </c>
      <c r="C63" s="32"/>
      <c r="D63" s="33"/>
      <c r="E63" s="34" t="e">
        <f t="shared" si="1"/>
        <v>#DIV/0!</v>
      </c>
      <c r="F63" s="18" t="e">
        <f>LOOKUP(E63,标准!$J$4:$J$11,标准!$B$4:$B$11)</f>
        <v>#DIV/0!</v>
      </c>
      <c r="G63" s="17"/>
      <c r="H63" s="16">
        <f>LOOKUP(G63,标准!$D$229:$D$250,标准!$B$229:$B$250)</f>
        <v>0</v>
      </c>
      <c r="I63" s="30"/>
      <c r="J63" s="16">
        <f>LOOKUP(I63,标准!$J$130:$J$151,标准!$B$130:$B$151)</f>
        <v>62</v>
      </c>
      <c r="K63" s="30"/>
      <c r="L63" s="16">
        <f>CHOOSE(MATCH(K63,{30,10.9,10.7,10.5,10.3,10.1,9.9,9.7,9.5,9.3,9.1,8.9,8.7,8.5,8.3,8.1,7.9,7.8,7.7,7.6,7.5,4},-1),0,10,20,30,40,50,60,62,64,66,68,70,72,74,76,78,80,85,90,95,100,100)</f>
        <v>100</v>
      </c>
      <c r="M63" s="17"/>
      <c r="N63" s="61" t="e">
        <f>LOOKUP(M63,标准!$J$28:$J$49,标准!$B$28:$B$49)</f>
        <v>#N/A</v>
      </c>
      <c r="O63" s="37"/>
      <c r="P63" s="16">
        <f>LOOKUP(O63,标准!$M$256:$M$281,标准!$L$256:$L$281)</f>
        <v>0</v>
      </c>
      <c r="Q63" s="43"/>
      <c r="R63" s="16">
        <f>CHOOSE(MATCH(Q63,{20,6.45,6.25,6.05,5.45,5.25,5.05,5,4.55,4.5,4.45,4.4,4.35,4.3,4.25,4.2,4.15,4.07,4,3.55,3.5,3.46,3.42,3.38,3.34,3.3,3.27,3.24,3.21,3.18,3.15,1},-1),0,10,20,30,40,50,60,62,64,66,68,70,72,74,76,78,80,85,90,95,100,101,102,103,104,105,106,107,108,109,110,110)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63" s="15" t="e">
        <f t="shared" si="0"/>
        <v>#DIV/0!</v>
      </c>
      <c r="T63" s="16" t="e">
        <f>LOOKUP(S63,标准!$H$328:$H$332,标准!$G$328:$G$332)</f>
        <v>#DIV/0!</v>
      </c>
    </row>
    <row r="64" spans="1:20" ht="14.25">
      <c r="A64" s="46"/>
      <c r="B64" s="1" t="s">
        <v>70</v>
      </c>
      <c r="C64" s="32"/>
      <c r="D64" s="33"/>
      <c r="E64" s="34" t="e">
        <f t="shared" si="1"/>
        <v>#DIV/0!</v>
      </c>
      <c r="F64" s="18" t="e">
        <f>LOOKUP(E64,标准!$J$4:$J$11,标准!$B$4:$B$11)</f>
        <v>#DIV/0!</v>
      </c>
      <c r="G64" s="17"/>
      <c r="H64" s="16">
        <f>LOOKUP(G64,标准!$D$229:$D$250,标准!$B$229:$B$250)</f>
        <v>0</v>
      </c>
      <c r="I64" s="30"/>
      <c r="J64" s="16">
        <f>LOOKUP(I64,标准!$J$130:$J$151,标准!$B$130:$B$151)</f>
        <v>62</v>
      </c>
      <c r="K64" s="30"/>
      <c r="L64" s="16">
        <f>CHOOSE(MATCH(K64,{30,10.9,10.7,10.5,10.3,10.1,9.9,9.7,9.5,9.3,9.1,8.9,8.7,8.5,8.3,8.1,7.9,7.8,7.7,7.6,7.5,4},-1),0,10,20,30,40,50,60,62,64,66,68,70,72,74,76,78,80,85,90,95,100,100)</f>
        <v>100</v>
      </c>
      <c r="M64" s="17"/>
      <c r="N64" s="61" t="e">
        <f>LOOKUP(M64,标准!$J$28:$J$49,标准!$B$28:$B$49)</f>
        <v>#N/A</v>
      </c>
      <c r="O64" s="37"/>
      <c r="P64" s="16">
        <f>LOOKUP(O64,标准!$M$256:$M$281,标准!$L$256:$L$281)</f>
        <v>0</v>
      </c>
      <c r="Q64" s="43"/>
      <c r="R64" s="16">
        <f>CHOOSE(MATCH(Q64,{20,6.45,6.25,6.05,5.45,5.25,5.05,5,4.55,4.5,4.45,4.4,4.35,4.3,4.25,4.2,4.15,4.07,4,3.55,3.5,3.46,3.42,3.38,3.34,3.3,3.27,3.24,3.21,3.18,3.15,1},-1),0,10,20,30,40,50,60,62,64,66,68,70,72,74,76,78,80,85,90,95,100,101,102,103,104,105,106,107,108,109,110,110)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64" s="15" t="e">
        <f t="shared" si="0"/>
        <v>#DIV/0!</v>
      </c>
      <c r="T64" s="16" t="e">
        <f>LOOKUP(S64,标准!$H$328:$H$332,标准!$G$328:$G$332)</f>
        <v>#DIV/0!</v>
      </c>
    </row>
    <row r="65" spans="1:20" ht="14.25">
      <c r="A65" s="46"/>
      <c r="B65" s="1" t="s">
        <v>70</v>
      </c>
      <c r="C65" s="32"/>
      <c r="D65" s="33"/>
      <c r="E65" s="34" t="e">
        <f t="shared" si="1"/>
        <v>#DIV/0!</v>
      </c>
      <c r="F65" s="18" t="e">
        <f>LOOKUP(E65,标准!$J$4:$J$11,标准!$B$4:$B$11)</f>
        <v>#DIV/0!</v>
      </c>
      <c r="G65" s="17"/>
      <c r="H65" s="16">
        <f>LOOKUP(G65,标准!$D$229:$D$250,标准!$B$229:$B$250)</f>
        <v>0</v>
      </c>
      <c r="I65" s="30"/>
      <c r="J65" s="16">
        <f>LOOKUP(I65,标准!$J$130:$J$151,标准!$B$130:$B$151)</f>
        <v>62</v>
      </c>
      <c r="K65" s="30"/>
      <c r="L65" s="16">
        <f>CHOOSE(MATCH(K65,{30,10.9,10.7,10.5,10.3,10.1,9.9,9.7,9.5,9.3,9.1,8.9,8.7,8.5,8.3,8.1,7.9,7.8,7.7,7.6,7.5,4},-1),0,10,20,30,40,50,60,62,64,66,68,70,72,74,76,78,80,85,90,95,100,100)</f>
        <v>100</v>
      </c>
      <c r="M65" s="17"/>
      <c r="N65" s="61" t="e">
        <f>LOOKUP(M65,标准!$J$28:$J$49,标准!$B$28:$B$49)</f>
        <v>#N/A</v>
      </c>
      <c r="O65" s="37"/>
      <c r="P65" s="16">
        <f>LOOKUP(O65,标准!$M$256:$M$281,标准!$L$256:$L$281)</f>
        <v>0</v>
      </c>
      <c r="Q65" s="43"/>
      <c r="R65" s="16">
        <f>CHOOSE(MATCH(Q65,{20,6.45,6.25,6.05,5.45,5.25,5.05,5,4.55,4.5,4.45,4.4,4.35,4.3,4.25,4.2,4.15,4.07,4,3.55,3.5,3.46,3.42,3.38,3.34,3.3,3.27,3.24,3.21,3.18,3.15,1},-1),0,10,20,30,40,50,60,62,64,66,68,70,72,74,76,78,80,85,90,95,100,101,102,103,104,105,106,107,108,109,110,110)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65" s="15" t="e">
        <f t="shared" si="0"/>
        <v>#DIV/0!</v>
      </c>
      <c r="T65" s="16" t="e">
        <f>LOOKUP(S65,标准!$H$328:$H$332,标准!$G$328:$G$332)</f>
        <v>#DIV/0!</v>
      </c>
    </row>
    <row r="66" spans="1:20" ht="14.25">
      <c r="A66" s="46"/>
      <c r="B66" s="1" t="s">
        <v>70</v>
      </c>
      <c r="C66" s="32"/>
      <c r="D66" s="33"/>
      <c r="E66" s="34" t="e">
        <f t="shared" si="1"/>
        <v>#DIV/0!</v>
      </c>
      <c r="F66" s="18" t="e">
        <f>LOOKUP(E66,标准!$J$4:$J$11,标准!$B$4:$B$11)</f>
        <v>#DIV/0!</v>
      </c>
      <c r="G66" s="17"/>
      <c r="H66" s="16">
        <f>LOOKUP(G66,标准!$D$229:$D$250,标准!$B$229:$B$250)</f>
        <v>0</v>
      </c>
      <c r="I66" s="30"/>
      <c r="J66" s="16">
        <f>LOOKUP(I66,标准!$J$130:$J$151,标准!$B$130:$B$151)</f>
        <v>62</v>
      </c>
      <c r="K66" s="30"/>
      <c r="L66" s="16">
        <f>CHOOSE(MATCH(K66,{30,10.9,10.7,10.5,10.3,10.1,9.9,9.7,9.5,9.3,9.1,8.9,8.7,8.5,8.3,8.1,7.9,7.8,7.7,7.6,7.5,4},-1),0,10,20,30,40,50,60,62,64,66,68,70,72,74,76,78,80,85,90,95,100,100)</f>
        <v>100</v>
      </c>
      <c r="M66" s="17"/>
      <c r="N66" s="61" t="e">
        <f>LOOKUP(M66,标准!$J$28:$J$49,标准!$B$28:$B$49)</f>
        <v>#N/A</v>
      </c>
      <c r="O66" s="37"/>
      <c r="P66" s="16">
        <f>LOOKUP(O66,标准!$M$256:$M$281,标准!$L$256:$L$281)</f>
        <v>0</v>
      </c>
      <c r="Q66" s="43"/>
      <c r="R66" s="16">
        <f>CHOOSE(MATCH(Q66,{20,6.45,6.25,6.05,5.45,5.25,5.05,5,4.55,4.5,4.45,4.4,4.35,4.3,4.25,4.2,4.15,4.07,4,3.55,3.5,3.46,3.42,3.38,3.34,3.3,3.27,3.24,3.21,3.18,3.15,1},-1),0,10,20,30,40,50,60,62,64,66,68,70,72,74,76,78,80,85,90,95,100,101,102,103,104,105,106,107,108,109,110,110)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66" s="15" t="e">
        <f t="shared" si="0"/>
        <v>#DIV/0!</v>
      </c>
      <c r="T66" s="16" t="e">
        <f>LOOKUP(S66,标准!$H$328:$H$332,标准!$G$328:$G$332)</f>
        <v>#DIV/0!</v>
      </c>
    </row>
    <row r="67" spans="1:20" ht="14.25">
      <c r="A67" s="46"/>
      <c r="B67" s="1" t="s">
        <v>70</v>
      </c>
      <c r="C67" s="32"/>
      <c r="D67" s="33"/>
      <c r="E67" s="34" t="e">
        <f t="shared" si="1"/>
        <v>#DIV/0!</v>
      </c>
      <c r="F67" s="18" t="e">
        <f>LOOKUP(E67,标准!$J$4:$J$11,标准!$B$4:$B$11)</f>
        <v>#DIV/0!</v>
      </c>
      <c r="G67" s="17"/>
      <c r="H67" s="16">
        <f>LOOKUP(G67,标准!$D$229:$D$250,标准!$B$229:$B$250)</f>
        <v>0</v>
      </c>
      <c r="I67" s="30"/>
      <c r="J67" s="16">
        <f>LOOKUP(I67,标准!$J$130:$J$151,标准!$B$130:$B$151)</f>
        <v>62</v>
      </c>
      <c r="K67" s="30"/>
      <c r="L67" s="16">
        <f>CHOOSE(MATCH(K67,{30,10.9,10.7,10.5,10.3,10.1,9.9,9.7,9.5,9.3,9.1,8.9,8.7,8.5,8.3,8.1,7.9,7.8,7.7,7.6,7.5,4},-1),0,10,20,30,40,50,60,62,64,66,68,70,72,74,76,78,80,85,90,95,100,100)</f>
        <v>100</v>
      </c>
      <c r="M67" s="17"/>
      <c r="N67" s="61" t="e">
        <f>LOOKUP(M67,标准!$J$28:$J$49,标准!$B$28:$B$49)</f>
        <v>#N/A</v>
      </c>
      <c r="O67" s="37"/>
      <c r="P67" s="16">
        <f>LOOKUP(O67,标准!$M$256:$M$281,标准!$L$256:$L$281)</f>
        <v>0</v>
      </c>
      <c r="Q67" s="43"/>
      <c r="R67" s="16">
        <f>CHOOSE(MATCH(Q67,{20,6.45,6.25,6.05,5.45,5.25,5.05,5,4.55,4.5,4.45,4.4,4.35,4.3,4.25,4.2,4.15,4.07,4,3.55,3.5,3.46,3.42,3.38,3.34,3.3,3.27,3.24,3.21,3.18,3.15,1},-1),0,10,20,30,40,50,60,62,64,66,68,70,72,74,76,78,80,85,90,95,100,101,102,103,104,105,106,107,108,109,110,110)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67" s="15" t="e">
        <f t="shared" si="0"/>
        <v>#DIV/0!</v>
      </c>
      <c r="T67" s="16" t="e">
        <f>LOOKUP(S67,标准!$H$328:$H$332,标准!$G$328:$G$332)</f>
        <v>#DIV/0!</v>
      </c>
    </row>
    <row r="68" spans="1:20" ht="14.25">
      <c r="A68" s="46"/>
      <c r="B68" s="1" t="s">
        <v>70</v>
      </c>
      <c r="C68" s="32"/>
      <c r="D68" s="33"/>
      <c r="E68" s="34" t="e">
        <f t="shared" si="1"/>
        <v>#DIV/0!</v>
      </c>
      <c r="F68" s="18" t="e">
        <f>LOOKUP(E68,标准!$J$4:$J$11,标准!$B$4:$B$11)</f>
        <v>#DIV/0!</v>
      </c>
      <c r="G68" s="17"/>
      <c r="H68" s="16">
        <f>LOOKUP(G68,标准!$D$229:$D$250,标准!$B$229:$B$250)</f>
        <v>0</v>
      </c>
      <c r="I68" s="30"/>
      <c r="J68" s="16">
        <f>LOOKUP(I68,标准!$J$130:$J$151,标准!$B$130:$B$151)</f>
        <v>62</v>
      </c>
      <c r="K68" s="30"/>
      <c r="L68" s="16">
        <f>CHOOSE(MATCH(K68,{30,10.9,10.7,10.5,10.3,10.1,9.9,9.7,9.5,9.3,9.1,8.9,8.7,8.5,8.3,8.1,7.9,7.8,7.7,7.6,7.5,4},-1),0,10,20,30,40,50,60,62,64,66,68,70,72,74,76,78,80,85,90,95,100,100)</f>
        <v>100</v>
      </c>
      <c r="M68" s="17"/>
      <c r="N68" s="61" t="e">
        <f>LOOKUP(M68,标准!$J$28:$J$49,标准!$B$28:$B$49)</f>
        <v>#N/A</v>
      </c>
      <c r="O68" s="37"/>
      <c r="P68" s="16">
        <f>LOOKUP(O68,标准!$M$256:$M$281,标准!$L$256:$L$281)</f>
        <v>0</v>
      </c>
      <c r="Q68" s="43"/>
      <c r="R68" s="16">
        <f>CHOOSE(MATCH(Q68,{20,6.45,6.25,6.05,5.45,5.25,5.05,5,4.55,4.5,4.45,4.4,4.35,4.3,4.25,4.2,4.15,4.07,4,3.55,3.5,3.46,3.42,3.38,3.34,3.3,3.27,3.24,3.21,3.18,3.15,1},-1),0,10,20,30,40,50,60,62,64,66,68,70,72,74,76,78,80,85,90,95,100,101,102,103,104,105,106,107,108,109,110,110)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68" s="15" t="e">
        <f t="shared" ref="S68:S131" si="2">F68*0.15+H68*0.1+J68*0.1+L68*0.2+N68*0.15+P68*0.1+R68*0.2</f>
        <v>#DIV/0!</v>
      </c>
      <c r="T68" s="16" t="e">
        <f>LOOKUP(S68,标准!$H$328:$H$332,标准!$G$328:$G$332)</f>
        <v>#DIV/0!</v>
      </c>
    </row>
    <row r="69" spans="1:20" ht="14.25">
      <c r="A69" s="46"/>
      <c r="B69" s="1" t="s">
        <v>70</v>
      </c>
      <c r="C69" s="32"/>
      <c r="D69" s="33"/>
      <c r="E69" s="34" t="e">
        <f t="shared" si="1"/>
        <v>#DIV/0!</v>
      </c>
      <c r="F69" s="18" t="e">
        <f>LOOKUP(E69,标准!$J$4:$J$11,标准!$B$4:$B$11)</f>
        <v>#DIV/0!</v>
      </c>
      <c r="G69" s="17"/>
      <c r="H69" s="16">
        <f>LOOKUP(G69,标准!$D$229:$D$250,标准!$B$229:$B$250)</f>
        <v>0</v>
      </c>
      <c r="I69" s="30"/>
      <c r="J69" s="16">
        <f>LOOKUP(I69,标准!$J$130:$J$151,标准!$B$130:$B$151)</f>
        <v>62</v>
      </c>
      <c r="K69" s="30"/>
      <c r="L69" s="16">
        <f>CHOOSE(MATCH(K69,{30,10.9,10.7,10.5,10.3,10.1,9.9,9.7,9.5,9.3,9.1,8.9,8.7,8.5,8.3,8.1,7.9,7.8,7.7,7.6,7.5,4},-1),0,10,20,30,40,50,60,62,64,66,68,70,72,74,76,78,80,85,90,95,100,100)</f>
        <v>100</v>
      </c>
      <c r="M69" s="17"/>
      <c r="N69" s="61" t="e">
        <f>LOOKUP(M69,标准!$J$28:$J$49,标准!$B$28:$B$49)</f>
        <v>#N/A</v>
      </c>
      <c r="O69" s="37"/>
      <c r="P69" s="16">
        <f>LOOKUP(O69,标准!$M$256:$M$281,标准!$L$256:$L$281)</f>
        <v>0</v>
      </c>
      <c r="Q69" s="43"/>
      <c r="R69" s="16">
        <f>CHOOSE(MATCH(Q69,{20,6.45,6.25,6.05,5.45,5.25,5.05,5,4.55,4.5,4.45,4.4,4.35,4.3,4.25,4.2,4.15,4.07,4,3.55,3.5,3.46,3.42,3.38,3.34,3.3,3.27,3.24,3.21,3.18,3.15,1},-1),0,10,20,30,40,50,60,62,64,66,68,70,72,74,76,78,80,85,90,95,100,101,102,103,104,105,106,107,108,109,110,110)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69" s="15" t="e">
        <f t="shared" si="2"/>
        <v>#DIV/0!</v>
      </c>
      <c r="T69" s="16" t="e">
        <f>LOOKUP(S69,标准!$H$328:$H$332,标准!$G$328:$G$332)</f>
        <v>#DIV/0!</v>
      </c>
    </row>
    <row r="70" spans="1:20" ht="14.25">
      <c r="A70" s="46"/>
      <c r="B70" s="1" t="s">
        <v>70</v>
      </c>
      <c r="C70" s="32"/>
      <c r="D70" s="33"/>
      <c r="E70" s="34" t="e">
        <f t="shared" si="1"/>
        <v>#DIV/0!</v>
      </c>
      <c r="F70" s="18" t="e">
        <f>LOOKUP(E70,标准!$J$4:$J$11,标准!$B$4:$B$11)</f>
        <v>#DIV/0!</v>
      </c>
      <c r="G70" s="17"/>
      <c r="H70" s="16">
        <f>LOOKUP(G70,标准!$D$229:$D$250,标准!$B$229:$B$250)</f>
        <v>0</v>
      </c>
      <c r="I70" s="30"/>
      <c r="J70" s="16">
        <f>LOOKUP(I70,标准!$J$130:$J$151,标准!$B$130:$B$151)</f>
        <v>62</v>
      </c>
      <c r="K70" s="30"/>
      <c r="L70" s="16">
        <f>CHOOSE(MATCH(K70,{30,10.9,10.7,10.5,10.3,10.1,9.9,9.7,9.5,9.3,9.1,8.9,8.7,8.5,8.3,8.1,7.9,7.8,7.7,7.6,7.5,4},-1),0,10,20,30,40,50,60,62,64,66,68,70,72,74,76,78,80,85,90,95,100,100)</f>
        <v>100</v>
      </c>
      <c r="M70" s="17"/>
      <c r="N70" s="61" t="e">
        <f>LOOKUP(M70,标准!$J$28:$J$49,标准!$B$28:$B$49)</f>
        <v>#N/A</v>
      </c>
      <c r="O70" s="37"/>
      <c r="P70" s="16">
        <f>LOOKUP(O70,标准!$M$256:$M$281,标准!$L$256:$L$281)</f>
        <v>0</v>
      </c>
      <c r="Q70" s="43"/>
      <c r="R70" s="16">
        <f>CHOOSE(MATCH(Q70,{20,6.45,6.25,6.05,5.45,5.25,5.05,5,4.55,4.5,4.45,4.4,4.35,4.3,4.25,4.2,4.15,4.07,4,3.55,3.5,3.46,3.42,3.38,3.34,3.3,3.27,3.24,3.21,3.18,3.15,1},-1),0,10,20,30,40,50,60,62,64,66,68,70,72,74,76,78,80,85,90,95,100,101,102,103,104,105,106,107,108,109,110,110)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70" s="15" t="e">
        <f t="shared" si="2"/>
        <v>#DIV/0!</v>
      </c>
      <c r="T70" s="16" t="e">
        <f>LOOKUP(S70,标准!$H$328:$H$332,标准!$G$328:$G$332)</f>
        <v>#DIV/0!</v>
      </c>
    </row>
    <row r="71" spans="1:20" ht="14.25">
      <c r="A71" s="46"/>
      <c r="B71" s="1" t="s">
        <v>70</v>
      </c>
      <c r="C71" s="32"/>
      <c r="D71" s="33"/>
      <c r="E71" s="34" t="e">
        <f t="shared" si="1"/>
        <v>#DIV/0!</v>
      </c>
      <c r="F71" s="18" t="e">
        <f>LOOKUP(E71,标准!$J$4:$J$11,标准!$B$4:$B$11)</f>
        <v>#DIV/0!</v>
      </c>
      <c r="G71" s="17"/>
      <c r="H71" s="16">
        <f>LOOKUP(G71,标准!$D$229:$D$250,标准!$B$229:$B$250)</f>
        <v>0</v>
      </c>
      <c r="I71" s="30"/>
      <c r="J71" s="16">
        <f>LOOKUP(I71,标准!$J$130:$J$151,标准!$B$130:$B$151)</f>
        <v>62</v>
      </c>
      <c r="K71" s="30"/>
      <c r="L71" s="16">
        <f>CHOOSE(MATCH(K71,{30,10.9,10.7,10.5,10.3,10.1,9.9,9.7,9.5,9.3,9.1,8.9,8.7,8.5,8.3,8.1,7.9,7.8,7.7,7.6,7.5,4},-1),0,10,20,30,40,50,60,62,64,66,68,70,72,74,76,78,80,85,90,95,100,100)</f>
        <v>100</v>
      </c>
      <c r="M71" s="17"/>
      <c r="N71" s="61" t="e">
        <f>LOOKUP(M71,标准!$J$28:$J$49,标准!$B$28:$B$49)</f>
        <v>#N/A</v>
      </c>
      <c r="O71" s="37"/>
      <c r="P71" s="16">
        <f>LOOKUP(O71,标准!$M$256:$M$281,标准!$L$256:$L$281)</f>
        <v>0</v>
      </c>
      <c r="Q71" s="43"/>
      <c r="R71" s="16">
        <f>CHOOSE(MATCH(Q71,{20,6.45,6.25,6.05,5.45,5.25,5.05,5,4.55,4.5,4.45,4.4,4.35,4.3,4.25,4.2,4.15,4.07,4,3.55,3.5,3.46,3.42,3.38,3.34,3.3,3.27,3.24,3.21,3.18,3.15,1},-1),0,10,20,30,40,50,60,62,64,66,68,70,72,74,76,78,80,85,90,95,100,101,102,103,104,105,106,107,108,109,110,110)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71" s="15" t="e">
        <f t="shared" si="2"/>
        <v>#DIV/0!</v>
      </c>
      <c r="T71" s="16" t="e">
        <f>LOOKUP(S71,标准!$H$328:$H$332,标准!$G$328:$G$332)</f>
        <v>#DIV/0!</v>
      </c>
    </row>
    <row r="72" spans="1:20" ht="14.25">
      <c r="A72" s="46"/>
      <c r="B72" s="1" t="s">
        <v>70</v>
      </c>
      <c r="C72" s="32"/>
      <c r="D72" s="33"/>
      <c r="E72" s="34" t="e">
        <f t="shared" ref="E72:E135" si="3">D72/(C72*C72)</f>
        <v>#DIV/0!</v>
      </c>
      <c r="F72" s="18" t="e">
        <f>LOOKUP(E72,标准!$J$4:$J$11,标准!$B$4:$B$11)</f>
        <v>#DIV/0!</v>
      </c>
      <c r="G72" s="17"/>
      <c r="H72" s="16">
        <f>LOOKUP(G72,标准!$D$229:$D$250,标准!$B$229:$B$250)</f>
        <v>0</v>
      </c>
      <c r="I72" s="30"/>
      <c r="J72" s="16">
        <f>LOOKUP(I72,标准!$J$130:$J$151,标准!$B$130:$B$151)</f>
        <v>62</v>
      </c>
      <c r="K72" s="30"/>
      <c r="L72" s="16">
        <f>CHOOSE(MATCH(K72,{30,10.9,10.7,10.5,10.3,10.1,9.9,9.7,9.5,9.3,9.1,8.9,8.7,8.5,8.3,8.1,7.9,7.8,7.7,7.6,7.5,4},-1),0,10,20,30,40,50,60,62,64,66,68,70,72,74,76,78,80,85,90,95,100,100)</f>
        <v>100</v>
      </c>
      <c r="M72" s="17"/>
      <c r="N72" s="61" t="e">
        <f>LOOKUP(M72,标准!$J$28:$J$49,标准!$B$28:$B$49)</f>
        <v>#N/A</v>
      </c>
      <c r="O72" s="37"/>
      <c r="P72" s="16">
        <f>LOOKUP(O72,标准!$M$256:$M$281,标准!$L$256:$L$281)</f>
        <v>0</v>
      </c>
      <c r="Q72" s="43"/>
      <c r="R72" s="16">
        <f>CHOOSE(MATCH(Q72,{20,6.45,6.25,6.05,5.45,5.25,5.05,5,4.55,4.5,4.45,4.4,4.35,4.3,4.25,4.2,4.15,4.07,4,3.55,3.5,3.46,3.42,3.38,3.34,3.3,3.27,3.24,3.21,3.18,3.15,1},-1),0,10,20,30,40,50,60,62,64,66,68,70,72,74,76,78,80,85,90,95,100,101,102,103,104,105,106,107,108,109,110,110)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72" s="15" t="e">
        <f t="shared" si="2"/>
        <v>#DIV/0!</v>
      </c>
      <c r="T72" s="16" t="e">
        <f>LOOKUP(S72,标准!$H$328:$H$332,标准!$G$328:$G$332)</f>
        <v>#DIV/0!</v>
      </c>
    </row>
    <row r="73" spans="1:20" ht="14.25">
      <c r="A73" s="46"/>
      <c r="B73" s="1" t="s">
        <v>70</v>
      </c>
      <c r="C73" s="32"/>
      <c r="D73" s="33"/>
      <c r="E73" s="34" t="e">
        <f t="shared" si="3"/>
        <v>#DIV/0!</v>
      </c>
      <c r="F73" s="18" t="e">
        <f>LOOKUP(E73,标准!$J$4:$J$11,标准!$B$4:$B$11)</f>
        <v>#DIV/0!</v>
      </c>
      <c r="G73" s="17"/>
      <c r="H73" s="16">
        <f>LOOKUP(G73,标准!$D$229:$D$250,标准!$B$229:$B$250)</f>
        <v>0</v>
      </c>
      <c r="I73" s="30"/>
      <c r="J73" s="16">
        <f>LOOKUP(I73,标准!$J$130:$J$151,标准!$B$130:$B$151)</f>
        <v>62</v>
      </c>
      <c r="K73" s="30"/>
      <c r="L73" s="16">
        <f>CHOOSE(MATCH(K73,{30,10.9,10.7,10.5,10.3,10.1,9.9,9.7,9.5,9.3,9.1,8.9,8.7,8.5,8.3,8.1,7.9,7.8,7.7,7.6,7.5,4},-1),0,10,20,30,40,50,60,62,64,66,68,70,72,74,76,78,80,85,90,95,100,100)</f>
        <v>100</v>
      </c>
      <c r="M73" s="17"/>
      <c r="N73" s="61" t="e">
        <f>LOOKUP(M73,标准!$J$28:$J$49,标准!$B$28:$B$49)</f>
        <v>#N/A</v>
      </c>
      <c r="O73" s="37"/>
      <c r="P73" s="16">
        <f>LOOKUP(O73,标准!$M$256:$M$281,标准!$L$256:$L$281)</f>
        <v>0</v>
      </c>
      <c r="Q73" s="43"/>
      <c r="R73" s="16">
        <f>CHOOSE(MATCH(Q73,{20,6.45,6.25,6.05,5.45,5.25,5.05,5,4.55,4.5,4.45,4.4,4.35,4.3,4.25,4.2,4.15,4.07,4,3.55,3.5,3.46,3.42,3.38,3.34,3.3,3.27,3.24,3.21,3.18,3.15,1},-1),0,10,20,30,40,50,60,62,64,66,68,70,72,74,76,78,80,85,90,95,100,101,102,103,104,105,106,107,108,109,110,110)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73" s="15" t="e">
        <f t="shared" si="2"/>
        <v>#DIV/0!</v>
      </c>
      <c r="T73" s="16" t="e">
        <f>LOOKUP(S73,标准!$H$328:$H$332,标准!$G$328:$G$332)</f>
        <v>#DIV/0!</v>
      </c>
    </row>
    <row r="74" spans="1:20" ht="14.25">
      <c r="A74" s="46"/>
      <c r="B74" s="1" t="s">
        <v>70</v>
      </c>
      <c r="C74" s="32"/>
      <c r="D74" s="33"/>
      <c r="E74" s="34" t="e">
        <f t="shared" si="3"/>
        <v>#DIV/0!</v>
      </c>
      <c r="F74" s="18" t="e">
        <f>LOOKUP(E74,标准!$J$4:$J$11,标准!$B$4:$B$11)</f>
        <v>#DIV/0!</v>
      </c>
      <c r="G74" s="17"/>
      <c r="H74" s="16">
        <f>LOOKUP(G74,标准!$D$229:$D$250,标准!$B$229:$B$250)</f>
        <v>0</v>
      </c>
      <c r="I74" s="30"/>
      <c r="J74" s="16">
        <f>LOOKUP(I74,标准!$J$130:$J$151,标准!$B$130:$B$151)</f>
        <v>62</v>
      </c>
      <c r="K74" s="30"/>
      <c r="L74" s="16">
        <f>CHOOSE(MATCH(K74,{30,10.9,10.7,10.5,10.3,10.1,9.9,9.7,9.5,9.3,9.1,8.9,8.7,8.5,8.3,8.1,7.9,7.8,7.7,7.6,7.5,4},-1),0,10,20,30,40,50,60,62,64,66,68,70,72,74,76,78,80,85,90,95,100,100)</f>
        <v>100</v>
      </c>
      <c r="M74" s="17"/>
      <c r="N74" s="61" t="e">
        <f>LOOKUP(M74,标准!$J$28:$J$49,标准!$B$28:$B$49)</f>
        <v>#N/A</v>
      </c>
      <c r="O74" s="37"/>
      <c r="P74" s="16">
        <f>LOOKUP(O74,标准!$M$256:$M$281,标准!$L$256:$L$281)</f>
        <v>0</v>
      </c>
      <c r="Q74" s="43"/>
      <c r="R74" s="16">
        <f>CHOOSE(MATCH(Q74,{20,6.45,6.25,6.05,5.45,5.25,5.05,5,4.55,4.5,4.45,4.4,4.35,4.3,4.25,4.2,4.15,4.07,4,3.55,3.5,3.46,3.42,3.38,3.34,3.3,3.27,3.24,3.21,3.18,3.15,1},-1),0,10,20,30,40,50,60,62,64,66,68,70,72,74,76,78,80,85,90,95,100,101,102,103,104,105,106,107,108,109,110,110)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74" s="15" t="e">
        <f t="shared" si="2"/>
        <v>#DIV/0!</v>
      </c>
      <c r="T74" s="16" t="e">
        <f>LOOKUP(S74,标准!$H$328:$H$332,标准!$G$328:$G$332)</f>
        <v>#DIV/0!</v>
      </c>
    </row>
    <row r="75" spans="1:20" ht="14.25">
      <c r="A75" s="46"/>
      <c r="B75" s="1" t="s">
        <v>70</v>
      </c>
      <c r="C75" s="32"/>
      <c r="D75" s="33"/>
      <c r="E75" s="34" t="e">
        <f t="shared" si="3"/>
        <v>#DIV/0!</v>
      </c>
      <c r="F75" s="18" t="e">
        <f>LOOKUP(E75,标准!$J$4:$J$11,标准!$B$4:$B$11)</f>
        <v>#DIV/0!</v>
      </c>
      <c r="G75" s="17"/>
      <c r="H75" s="16">
        <f>LOOKUP(G75,标准!$D$229:$D$250,标准!$B$229:$B$250)</f>
        <v>0</v>
      </c>
      <c r="I75" s="30"/>
      <c r="J75" s="16">
        <f>LOOKUP(I75,标准!$J$130:$J$151,标准!$B$130:$B$151)</f>
        <v>62</v>
      </c>
      <c r="K75" s="30"/>
      <c r="L75" s="16">
        <f>CHOOSE(MATCH(K75,{30,10.9,10.7,10.5,10.3,10.1,9.9,9.7,9.5,9.3,9.1,8.9,8.7,8.5,8.3,8.1,7.9,7.8,7.7,7.6,7.5,4},-1),0,10,20,30,40,50,60,62,64,66,68,70,72,74,76,78,80,85,90,95,100,100)</f>
        <v>100</v>
      </c>
      <c r="M75" s="17"/>
      <c r="N75" s="61" t="e">
        <f>LOOKUP(M75,标准!$J$28:$J$49,标准!$B$28:$B$49)</f>
        <v>#N/A</v>
      </c>
      <c r="O75" s="37"/>
      <c r="P75" s="16">
        <f>LOOKUP(O75,标准!$M$256:$M$281,标准!$L$256:$L$281)</f>
        <v>0</v>
      </c>
      <c r="Q75" s="43"/>
      <c r="R75" s="16">
        <f>CHOOSE(MATCH(Q75,{20,6.45,6.25,6.05,5.45,5.25,5.05,5,4.55,4.5,4.45,4.4,4.35,4.3,4.25,4.2,4.15,4.07,4,3.55,3.5,3.46,3.42,3.38,3.34,3.3,3.27,3.24,3.21,3.18,3.15,1},-1),0,10,20,30,40,50,60,62,64,66,68,70,72,74,76,78,80,85,90,95,100,101,102,103,104,105,106,107,108,109,110,110)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75" s="15" t="e">
        <f t="shared" si="2"/>
        <v>#DIV/0!</v>
      </c>
      <c r="T75" s="16" t="e">
        <f>LOOKUP(S75,标准!$H$328:$H$332,标准!$G$328:$G$332)</f>
        <v>#DIV/0!</v>
      </c>
    </row>
    <row r="76" spans="1:20" ht="14.25">
      <c r="A76" s="46"/>
      <c r="B76" s="1" t="s">
        <v>70</v>
      </c>
      <c r="C76" s="32"/>
      <c r="D76" s="33"/>
      <c r="E76" s="34" t="e">
        <f t="shared" si="3"/>
        <v>#DIV/0!</v>
      </c>
      <c r="F76" s="18" t="e">
        <f>LOOKUP(E76,标准!$J$4:$J$11,标准!$B$4:$B$11)</f>
        <v>#DIV/0!</v>
      </c>
      <c r="G76" s="17"/>
      <c r="H76" s="16">
        <f>LOOKUP(G76,标准!$D$229:$D$250,标准!$B$229:$B$250)</f>
        <v>0</v>
      </c>
      <c r="I76" s="30"/>
      <c r="J76" s="16">
        <f>LOOKUP(I76,标准!$J$130:$J$151,标准!$B$130:$B$151)</f>
        <v>62</v>
      </c>
      <c r="K76" s="30"/>
      <c r="L76" s="16">
        <f>CHOOSE(MATCH(K76,{30,10.9,10.7,10.5,10.3,10.1,9.9,9.7,9.5,9.3,9.1,8.9,8.7,8.5,8.3,8.1,7.9,7.8,7.7,7.6,7.5,4},-1),0,10,20,30,40,50,60,62,64,66,68,70,72,74,76,78,80,85,90,95,100,100)</f>
        <v>100</v>
      </c>
      <c r="M76" s="17"/>
      <c r="N76" s="61" t="e">
        <f>LOOKUP(M76,标准!$J$28:$J$49,标准!$B$28:$B$49)</f>
        <v>#N/A</v>
      </c>
      <c r="O76" s="37"/>
      <c r="P76" s="16">
        <f>LOOKUP(O76,标准!$M$256:$M$281,标准!$L$256:$L$281)</f>
        <v>0</v>
      </c>
      <c r="Q76" s="43"/>
      <c r="R76" s="16">
        <f>CHOOSE(MATCH(Q76,{20,6.45,6.25,6.05,5.45,5.25,5.05,5,4.55,4.5,4.45,4.4,4.35,4.3,4.25,4.2,4.15,4.07,4,3.55,3.5,3.46,3.42,3.38,3.34,3.3,3.27,3.24,3.21,3.18,3.15,1},-1),0,10,20,30,40,50,60,62,64,66,68,70,72,74,76,78,80,85,90,95,100,101,102,103,104,105,106,107,108,109,110,110)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76" s="15" t="e">
        <f t="shared" si="2"/>
        <v>#DIV/0!</v>
      </c>
      <c r="T76" s="16" t="e">
        <f>LOOKUP(S76,标准!$H$328:$H$332,标准!$G$328:$G$332)</f>
        <v>#DIV/0!</v>
      </c>
    </row>
    <row r="77" spans="1:20" ht="14.25">
      <c r="A77" s="46"/>
      <c r="B77" s="1" t="s">
        <v>70</v>
      </c>
      <c r="C77" s="32"/>
      <c r="D77" s="33"/>
      <c r="E77" s="34" t="e">
        <f t="shared" si="3"/>
        <v>#DIV/0!</v>
      </c>
      <c r="F77" s="18" t="e">
        <f>LOOKUP(E77,标准!$J$4:$J$11,标准!$B$4:$B$11)</f>
        <v>#DIV/0!</v>
      </c>
      <c r="G77" s="17"/>
      <c r="H77" s="16">
        <f>LOOKUP(G77,标准!$D$229:$D$250,标准!$B$229:$B$250)</f>
        <v>0</v>
      </c>
      <c r="I77" s="30"/>
      <c r="J77" s="16">
        <f>LOOKUP(I77,标准!$J$130:$J$151,标准!$B$130:$B$151)</f>
        <v>62</v>
      </c>
      <c r="K77" s="30"/>
      <c r="L77" s="16">
        <f>CHOOSE(MATCH(K77,{30,10.9,10.7,10.5,10.3,10.1,9.9,9.7,9.5,9.3,9.1,8.9,8.7,8.5,8.3,8.1,7.9,7.8,7.7,7.6,7.5,4},-1),0,10,20,30,40,50,60,62,64,66,68,70,72,74,76,78,80,85,90,95,100,100)</f>
        <v>100</v>
      </c>
      <c r="M77" s="17"/>
      <c r="N77" s="61" t="e">
        <f>LOOKUP(M77,标准!$J$28:$J$49,标准!$B$28:$B$49)</f>
        <v>#N/A</v>
      </c>
      <c r="O77" s="37"/>
      <c r="P77" s="16">
        <f>LOOKUP(O77,标准!$M$256:$M$281,标准!$L$256:$L$281)</f>
        <v>0</v>
      </c>
      <c r="Q77" s="43"/>
      <c r="R77" s="16">
        <f>CHOOSE(MATCH(Q77,{20,6.45,6.25,6.05,5.45,5.25,5.05,5,4.55,4.5,4.45,4.4,4.35,4.3,4.25,4.2,4.15,4.07,4,3.55,3.5,3.46,3.42,3.38,3.34,3.3,3.27,3.24,3.21,3.18,3.15,1},-1),0,10,20,30,40,50,60,62,64,66,68,70,72,74,76,78,80,85,90,95,100,101,102,103,104,105,106,107,108,109,110,110)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77" s="15" t="e">
        <f t="shared" si="2"/>
        <v>#DIV/0!</v>
      </c>
      <c r="T77" s="16" t="e">
        <f>LOOKUP(S77,标准!$H$328:$H$332,标准!$G$328:$G$332)</f>
        <v>#DIV/0!</v>
      </c>
    </row>
    <row r="78" spans="1:20" ht="14.25">
      <c r="A78" s="46"/>
      <c r="B78" s="1" t="s">
        <v>70</v>
      </c>
      <c r="C78" s="32"/>
      <c r="D78" s="33"/>
      <c r="E78" s="34" t="e">
        <f t="shared" si="3"/>
        <v>#DIV/0!</v>
      </c>
      <c r="F78" s="18" t="e">
        <f>LOOKUP(E78,标准!$J$4:$J$11,标准!$B$4:$B$11)</f>
        <v>#DIV/0!</v>
      </c>
      <c r="G78" s="17"/>
      <c r="H78" s="16">
        <f>LOOKUP(G78,标准!$D$229:$D$250,标准!$B$229:$B$250)</f>
        <v>0</v>
      </c>
      <c r="I78" s="30"/>
      <c r="J78" s="16">
        <f>LOOKUP(I78,标准!$J$130:$J$151,标准!$B$130:$B$151)</f>
        <v>62</v>
      </c>
      <c r="K78" s="30"/>
      <c r="L78" s="16">
        <f>CHOOSE(MATCH(K78,{30,10.9,10.7,10.5,10.3,10.1,9.9,9.7,9.5,9.3,9.1,8.9,8.7,8.5,8.3,8.1,7.9,7.8,7.7,7.6,7.5,4},-1),0,10,20,30,40,50,60,62,64,66,68,70,72,74,76,78,80,85,90,95,100,100)</f>
        <v>100</v>
      </c>
      <c r="M78" s="17"/>
      <c r="N78" s="61" t="e">
        <f>LOOKUP(M78,标准!$J$28:$J$49,标准!$B$28:$B$49)</f>
        <v>#N/A</v>
      </c>
      <c r="O78" s="37"/>
      <c r="P78" s="16">
        <f>LOOKUP(O78,标准!$M$256:$M$281,标准!$L$256:$L$281)</f>
        <v>0</v>
      </c>
      <c r="Q78" s="43"/>
      <c r="R78" s="16">
        <f>CHOOSE(MATCH(Q78,{20,6.45,6.25,6.05,5.45,5.25,5.05,5,4.55,4.5,4.45,4.4,4.35,4.3,4.25,4.2,4.15,4.07,4,3.55,3.5,3.46,3.42,3.38,3.34,3.3,3.27,3.24,3.21,3.18,3.15,1},-1),0,10,20,30,40,50,60,62,64,66,68,70,72,74,76,78,80,85,90,95,100,101,102,103,104,105,106,107,108,109,110,110)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78" s="15" t="e">
        <f t="shared" si="2"/>
        <v>#DIV/0!</v>
      </c>
      <c r="T78" s="16" t="e">
        <f>LOOKUP(S78,标准!$H$328:$H$332,标准!$G$328:$G$332)</f>
        <v>#DIV/0!</v>
      </c>
    </row>
    <row r="79" spans="1:20" ht="14.25">
      <c r="A79" s="46"/>
      <c r="B79" s="1" t="s">
        <v>70</v>
      </c>
      <c r="C79" s="32"/>
      <c r="D79" s="33"/>
      <c r="E79" s="34" t="e">
        <f t="shared" si="3"/>
        <v>#DIV/0!</v>
      </c>
      <c r="F79" s="18" t="e">
        <f>LOOKUP(E79,标准!$J$4:$J$11,标准!$B$4:$B$11)</f>
        <v>#DIV/0!</v>
      </c>
      <c r="G79" s="17"/>
      <c r="H79" s="16">
        <f>LOOKUP(G79,标准!$D$229:$D$250,标准!$B$229:$B$250)</f>
        <v>0</v>
      </c>
      <c r="I79" s="30"/>
      <c r="J79" s="16">
        <f>LOOKUP(I79,标准!$J$130:$J$151,标准!$B$130:$B$151)</f>
        <v>62</v>
      </c>
      <c r="K79" s="30"/>
      <c r="L79" s="16">
        <f>CHOOSE(MATCH(K79,{30,10.9,10.7,10.5,10.3,10.1,9.9,9.7,9.5,9.3,9.1,8.9,8.7,8.5,8.3,8.1,7.9,7.8,7.7,7.6,7.5,4},-1),0,10,20,30,40,50,60,62,64,66,68,70,72,74,76,78,80,85,90,95,100,100)</f>
        <v>100</v>
      </c>
      <c r="M79" s="17"/>
      <c r="N79" s="61" t="e">
        <f>LOOKUP(M79,标准!$J$28:$J$49,标准!$B$28:$B$49)</f>
        <v>#N/A</v>
      </c>
      <c r="O79" s="37"/>
      <c r="P79" s="16">
        <f>LOOKUP(O79,标准!$M$256:$M$281,标准!$L$256:$L$281)</f>
        <v>0</v>
      </c>
      <c r="Q79" s="43"/>
      <c r="R79" s="16">
        <f>CHOOSE(MATCH(Q79,{20,6.45,6.25,6.05,5.45,5.25,5.05,5,4.55,4.5,4.45,4.4,4.35,4.3,4.25,4.2,4.15,4.07,4,3.55,3.5,3.46,3.42,3.38,3.34,3.3,3.27,3.24,3.21,3.18,3.15,1},-1),0,10,20,30,40,50,60,62,64,66,68,70,72,74,76,78,80,85,90,95,100,101,102,103,104,105,106,107,108,109,110,110)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79" s="15" t="e">
        <f t="shared" si="2"/>
        <v>#DIV/0!</v>
      </c>
      <c r="T79" s="16" t="e">
        <f>LOOKUP(S79,标准!$H$328:$H$332,标准!$G$328:$G$332)</f>
        <v>#DIV/0!</v>
      </c>
    </row>
    <row r="80" spans="1:20" ht="14.25">
      <c r="A80" s="46"/>
      <c r="B80" s="1" t="s">
        <v>70</v>
      </c>
      <c r="C80" s="32"/>
      <c r="D80" s="33"/>
      <c r="E80" s="34" t="e">
        <f t="shared" si="3"/>
        <v>#DIV/0!</v>
      </c>
      <c r="F80" s="18" t="e">
        <f>LOOKUP(E80,标准!$J$4:$J$11,标准!$B$4:$B$11)</f>
        <v>#DIV/0!</v>
      </c>
      <c r="G80" s="17"/>
      <c r="H80" s="16">
        <f>LOOKUP(G80,标准!$D$229:$D$250,标准!$B$229:$B$250)</f>
        <v>0</v>
      </c>
      <c r="I80" s="30"/>
      <c r="J80" s="16">
        <f>LOOKUP(I80,标准!$J$130:$J$151,标准!$B$130:$B$151)</f>
        <v>62</v>
      </c>
      <c r="K80" s="30"/>
      <c r="L80" s="16">
        <f>CHOOSE(MATCH(K80,{30,10.9,10.7,10.5,10.3,10.1,9.9,9.7,9.5,9.3,9.1,8.9,8.7,8.5,8.3,8.1,7.9,7.8,7.7,7.6,7.5,4},-1),0,10,20,30,40,50,60,62,64,66,68,70,72,74,76,78,80,85,90,95,100,100)</f>
        <v>100</v>
      </c>
      <c r="M80" s="17"/>
      <c r="N80" s="61" t="e">
        <f>LOOKUP(M80,标准!$J$28:$J$49,标准!$B$28:$B$49)</f>
        <v>#N/A</v>
      </c>
      <c r="O80" s="37"/>
      <c r="P80" s="16">
        <f>LOOKUP(O80,标准!$M$256:$M$281,标准!$L$256:$L$281)</f>
        <v>0</v>
      </c>
      <c r="Q80" s="43"/>
      <c r="R80" s="16">
        <f>CHOOSE(MATCH(Q80,{20,6.45,6.25,6.05,5.45,5.25,5.05,5,4.55,4.5,4.45,4.4,4.35,4.3,4.25,4.2,4.15,4.07,4,3.55,3.5,3.46,3.42,3.38,3.34,3.3,3.27,3.24,3.21,3.18,3.15,1},-1),0,10,20,30,40,50,60,62,64,66,68,70,72,74,76,78,80,85,90,95,100,101,102,103,104,105,106,107,108,109,110,110)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80" s="15" t="e">
        <f t="shared" si="2"/>
        <v>#DIV/0!</v>
      </c>
      <c r="T80" s="16" t="e">
        <f>LOOKUP(S80,标准!$H$328:$H$332,标准!$G$328:$G$332)</f>
        <v>#DIV/0!</v>
      </c>
    </row>
    <row r="81" spans="1:20" ht="14.25">
      <c r="A81" s="46"/>
      <c r="B81" s="1" t="s">
        <v>70</v>
      </c>
      <c r="C81" s="32"/>
      <c r="D81" s="33"/>
      <c r="E81" s="34" t="e">
        <f t="shared" si="3"/>
        <v>#DIV/0!</v>
      </c>
      <c r="F81" s="18" t="e">
        <f>LOOKUP(E81,标准!$J$4:$J$11,标准!$B$4:$B$11)</f>
        <v>#DIV/0!</v>
      </c>
      <c r="G81" s="17"/>
      <c r="H81" s="16">
        <f>LOOKUP(G81,标准!$D$229:$D$250,标准!$B$229:$B$250)</f>
        <v>0</v>
      </c>
      <c r="I81" s="30"/>
      <c r="J81" s="16">
        <f>LOOKUP(I81,标准!$J$130:$J$151,标准!$B$130:$B$151)</f>
        <v>62</v>
      </c>
      <c r="K81" s="30"/>
      <c r="L81" s="16">
        <f>CHOOSE(MATCH(K81,{30,10.9,10.7,10.5,10.3,10.1,9.9,9.7,9.5,9.3,9.1,8.9,8.7,8.5,8.3,8.1,7.9,7.8,7.7,7.6,7.5,4},-1),0,10,20,30,40,50,60,62,64,66,68,70,72,74,76,78,80,85,90,95,100,100)</f>
        <v>100</v>
      </c>
      <c r="M81" s="17"/>
      <c r="N81" s="61" t="e">
        <f>LOOKUP(M81,标准!$J$28:$J$49,标准!$B$28:$B$49)</f>
        <v>#N/A</v>
      </c>
      <c r="O81" s="37"/>
      <c r="P81" s="16">
        <f>LOOKUP(O81,标准!$M$256:$M$281,标准!$L$256:$L$281)</f>
        <v>0</v>
      </c>
      <c r="Q81" s="43"/>
      <c r="R81" s="16">
        <f>CHOOSE(MATCH(Q81,{20,6.45,6.25,6.05,5.45,5.25,5.05,5,4.55,4.5,4.45,4.4,4.35,4.3,4.25,4.2,4.15,4.07,4,3.55,3.5,3.46,3.42,3.38,3.34,3.3,3.27,3.24,3.21,3.18,3.15,1},-1),0,10,20,30,40,50,60,62,64,66,68,70,72,74,76,78,80,85,90,95,100,101,102,103,104,105,106,107,108,109,110,110)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81" s="15" t="e">
        <f t="shared" si="2"/>
        <v>#DIV/0!</v>
      </c>
      <c r="T81" s="16" t="e">
        <f>LOOKUP(S81,标准!$H$328:$H$332,标准!$G$328:$G$332)</f>
        <v>#DIV/0!</v>
      </c>
    </row>
    <row r="82" spans="1:20" ht="14.25">
      <c r="A82" s="46"/>
      <c r="B82" s="1" t="s">
        <v>70</v>
      </c>
      <c r="C82" s="32"/>
      <c r="D82" s="33"/>
      <c r="E82" s="34" t="e">
        <f t="shared" si="3"/>
        <v>#DIV/0!</v>
      </c>
      <c r="F82" s="18" t="e">
        <f>LOOKUP(E82,标准!$J$4:$J$11,标准!$B$4:$B$11)</f>
        <v>#DIV/0!</v>
      </c>
      <c r="G82" s="17"/>
      <c r="H82" s="16">
        <f>LOOKUP(G82,标准!$D$229:$D$250,标准!$B$229:$B$250)</f>
        <v>0</v>
      </c>
      <c r="I82" s="30"/>
      <c r="J82" s="16">
        <f>LOOKUP(I82,标准!$J$130:$J$151,标准!$B$130:$B$151)</f>
        <v>62</v>
      </c>
      <c r="K82" s="30"/>
      <c r="L82" s="16">
        <f>CHOOSE(MATCH(K82,{30,10.9,10.7,10.5,10.3,10.1,9.9,9.7,9.5,9.3,9.1,8.9,8.7,8.5,8.3,8.1,7.9,7.8,7.7,7.6,7.5,4},-1),0,10,20,30,40,50,60,62,64,66,68,70,72,74,76,78,80,85,90,95,100,100)</f>
        <v>100</v>
      </c>
      <c r="M82" s="17"/>
      <c r="N82" s="61" t="e">
        <f>LOOKUP(M82,标准!$J$28:$J$49,标准!$B$28:$B$49)</f>
        <v>#N/A</v>
      </c>
      <c r="O82" s="37"/>
      <c r="P82" s="16">
        <f>LOOKUP(O82,标准!$M$256:$M$281,标准!$L$256:$L$281)</f>
        <v>0</v>
      </c>
      <c r="Q82" s="43"/>
      <c r="R82" s="16">
        <f>CHOOSE(MATCH(Q82,{20,6.45,6.25,6.05,5.45,5.25,5.05,5,4.55,4.5,4.45,4.4,4.35,4.3,4.25,4.2,4.15,4.07,4,3.55,3.5,3.46,3.42,3.38,3.34,3.3,3.27,3.24,3.21,3.18,3.15,1},-1),0,10,20,30,40,50,60,62,64,66,68,70,72,74,76,78,80,85,90,95,100,101,102,103,104,105,106,107,108,109,110,110)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82" s="15" t="e">
        <f t="shared" si="2"/>
        <v>#DIV/0!</v>
      </c>
      <c r="T82" s="16" t="e">
        <f>LOOKUP(S82,标准!$H$328:$H$332,标准!$G$328:$G$332)</f>
        <v>#DIV/0!</v>
      </c>
    </row>
    <row r="83" spans="1:20" ht="14.25">
      <c r="A83" s="46"/>
      <c r="B83" s="1" t="s">
        <v>70</v>
      </c>
      <c r="C83" s="32"/>
      <c r="D83" s="33"/>
      <c r="E83" s="34" t="e">
        <f t="shared" si="3"/>
        <v>#DIV/0!</v>
      </c>
      <c r="F83" s="18" t="e">
        <f>LOOKUP(E83,标准!$J$4:$J$11,标准!$B$4:$B$11)</f>
        <v>#DIV/0!</v>
      </c>
      <c r="G83" s="17"/>
      <c r="H83" s="16">
        <f>LOOKUP(G83,标准!$D$229:$D$250,标准!$B$229:$B$250)</f>
        <v>0</v>
      </c>
      <c r="I83" s="30"/>
      <c r="J83" s="16">
        <f>LOOKUP(I83,标准!$J$130:$J$151,标准!$B$130:$B$151)</f>
        <v>62</v>
      </c>
      <c r="K83" s="30"/>
      <c r="L83" s="16">
        <f>CHOOSE(MATCH(K83,{30,10.9,10.7,10.5,10.3,10.1,9.9,9.7,9.5,9.3,9.1,8.9,8.7,8.5,8.3,8.1,7.9,7.8,7.7,7.6,7.5,4},-1),0,10,20,30,40,50,60,62,64,66,68,70,72,74,76,78,80,85,90,95,100,100)</f>
        <v>100</v>
      </c>
      <c r="M83" s="17"/>
      <c r="N83" s="61" t="e">
        <f>LOOKUP(M83,标准!$J$28:$J$49,标准!$B$28:$B$49)</f>
        <v>#N/A</v>
      </c>
      <c r="O83" s="37"/>
      <c r="P83" s="16">
        <f>LOOKUP(O83,标准!$M$256:$M$281,标准!$L$256:$L$281)</f>
        <v>0</v>
      </c>
      <c r="Q83" s="43"/>
      <c r="R83" s="16">
        <f>CHOOSE(MATCH(Q83,{20,6.45,6.25,6.05,5.45,5.25,5.05,5,4.55,4.5,4.45,4.4,4.35,4.3,4.25,4.2,4.15,4.07,4,3.55,3.5,3.46,3.42,3.38,3.34,3.3,3.27,3.24,3.21,3.18,3.15,1},-1),0,10,20,30,40,50,60,62,64,66,68,70,72,74,76,78,80,85,90,95,100,101,102,103,104,105,106,107,108,109,110,110)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83" s="15" t="e">
        <f t="shared" si="2"/>
        <v>#DIV/0!</v>
      </c>
      <c r="T83" s="16" t="e">
        <f>LOOKUP(S83,标准!$H$328:$H$332,标准!$G$328:$G$332)</f>
        <v>#DIV/0!</v>
      </c>
    </row>
    <row r="84" spans="1:20" ht="14.25">
      <c r="A84" s="46"/>
      <c r="B84" s="1" t="s">
        <v>70</v>
      </c>
      <c r="C84" s="32"/>
      <c r="D84" s="33"/>
      <c r="E84" s="34" t="e">
        <f t="shared" si="3"/>
        <v>#DIV/0!</v>
      </c>
      <c r="F84" s="18" t="e">
        <f>LOOKUP(E84,标准!$J$4:$J$11,标准!$B$4:$B$11)</f>
        <v>#DIV/0!</v>
      </c>
      <c r="G84" s="17"/>
      <c r="H84" s="16">
        <f>LOOKUP(G84,标准!$D$229:$D$250,标准!$B$229:$B$250)</f>
        <v>0</v>
      </c>
      <c r="I84" s="30"/>
      <c r="J84" s="16">
        <f>LOOKUP(I84,标准!$J$130:$J$151,标准!$B$130:$B$151)</f>
        <v>62</v>
      </c>
      <c r="K84" s="30"/>
      <c r="L84" s="16">
        <f>CHOOSE(MATCH(K84,{30,10.9,10.7,10.5,10.3,10.1,9.9,9.7,9.5,9.3,9.1,8.9,8.7,8.5,8.3,8.1,7.9,7.8,7.7,7.6,7.5,4},-1),0,10,20,30,40,50,60,62,64,66,68,70,72,74,76,78,80,85,90,95,100,100)</f>
        <v>100</v>
      </c>
      <c r="M84" s="17"/>
      <c r="N84" s="61" t="e">
        <f>LOOKUP(M84,标准!$J$28:$J$49,标准!$B$28:$B$49)</f>
        <v>#N/A</v>
      </c>
      <c r="O84" s="37"/>
      <c r="P84" s="16">
        <f>LOOKUP(O84,标准!$M$256:$M$281,标准!$L$256:$L$281)</f>
        <v>0</v>
      </c>
      <c r="Q84" s="43"/>
      <c r="R84" s="16">
        <f>CHOOSE(MATCH(Q84,{20,6.45,6.25,6.05,5.45,5.25,5.05,5,4.55,4.5,4.45,4.4,4.35,4.3,4.25,4.2,4.15,4.07,4,3.55,3.5,3.46,3.42,3.38,3.34,3.3,3.27,3.24,3.21,3.18,3.15,1},-1),0,10,20,30,40,50,60,62,64,66,68,70,72,74,76,78,80,85,90,95,100,101,102,103,104,105,106,107,108,109,110,110)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84" s="15" t="e">
        <f t="shared" si="2"/>
        <v>#DIV/0!</v>
      </c>
      <c r="T84" s="16" t="e">
        <f>LOOKUP(S84,标准!$H$328:$H$332,标准!$G$328:$G$332)</f>
        <v>#DIV/0!</v>
      </c>
    </row>
    <row r="85" spans="1:20" ht="14.25">
      <c r="A85" s="46"/>
      <c r="B85" s="1" t="s">
        <v>70</v>
      </c>
      <c r="C85" s="32"/>
      <c r="D85" s="33"/>
      <c r="E85" s="34" t="e">
        <f t="shared" si="3"/>
        <v>#DIV/0!</v>
      </c>
      <c r="F85" s="18" t="e">
        <f>LOOKUP(E85,标准!$J$4:$J$11,标准!$B$4:$B$11)</f>
        <v>#DIV/0!</v>
      </c>
      <c r="G85" s="17"/>
      <c r="H85" s="16">
        <f>LOOKUP(G85,标准!$D$229:$D$250,标准!$B$229:$B$250)</f>
        <v>0</v>
      </c>
      <c r="I85" s="30"/>
      <c r="J85" s="16">
        <f>LOOKUP(I85,标准!$J$130:$J$151,标准!$B$130:$B$151)</f>
        <v>62</v>
      </c>
      <c r="K85" s="30"/>
      <c r="L85" s="16">
        <f>CHOOSE(MATCH(K85,{30,10.9,10.7,10.5,10.3,10.1,9.9,9.7,9.5,9.3,9.1,8.9,8.7,8.5,8.3,8.1,7.9,7.8,7.7,7.6,7.5,4},-1),0,10,20,30,40,50,60,62,64,66,68,70,72,74,76,78,80,85,90,95,100,100)</f>
        <v>100</v>
      </c>
      <c r="M85" s="17"/>
      <c r="N85" s="61" t="e">
        <f>LOOKUP(M85,标准!$J$28:$J$49,标准!$B$28:$B$49)</f>
        <v>#N/A</v>
      </c>
      <c r="O85" s="37"/>
      <c r="P85" s="16">
        <f>LOOKUP(O85,标准!$M$256:$M$281,标准!$L$256:$L$281)</f>
        <v>0</v>
      </c>
      <c r="Q85" s="43"/>
      <c r="R85" s="16">
        <f>CHOOSE(MATCH(Q85,{20,6.45,6.25,6.05,5.45,5.25,5.05,5,4.55,4.5,4.45,4.4,4.35,4.3,4.25,4.2,4.15,4.07,4,3.55,3.5,3.46,3.42,3.38,3.34,3.3,3.27,3.24,3.21,3.18,3.15,1},-1),0,10,20,30,40,50,60,62,64,66,68,70,72,74,76,78,80,85,90,95,100,101,102,103,104,105,106,107,108,109,110,110)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85" s="15" t="e">
        <f t="shared" si="2"/>
        <v>#DIV/0!</v>
      </c>
      <c r="T85" s="16" t="e">
        <f>LOOKUP(S85,标准!$H$328:$H$332,标准!$G$328:$G$332)</f>
        <v>#DIV/0!</v>
      </c>
    </row>
    <row r="86" spans="1:20" ht="14.25">
      <c r="A86" s="46"/>
      <c r="B86" s="1" t="s">
        <v>70</v>
      </c>
      <c r="C86" s="32"/>
      <c r="D86" s="33"/>
      <c r="E86" s="34" t="e">
        <f t="shared" si="3"/>
        <v>#DIV/0!</v>
      </c>
      <c r="F86" s="18" t="e">
        <f>LOOKUP(E86,标准!$J$4:$J$11,标准!$B$4:$B$11)</f>
        <v>#DIV/0!</v>
      </c>
      <c r="G86" s="17"/>
      <c r="H86" s="16">
        <f>LOOKUP(G86,标准!$D$229:$D$250,标准!$B$229:$B$250)</f>
        <v>0</v>
      </c>
      <c r="I86" s="30"/>
      <c r="J86" s="16">
        <f>LOOKUP(I86,标准!$J$130:$J$151,标准!$B$130:$B$151)</f>
        <v>62</v>
      </c>
      <c r="K86" s="30"/>
      <c r="L86" s="16">
        <f>CHOOSE(MATCH(K86,{30,10.9,10.7,10.5,10.3,10.1,9.9,9.7,9.5,9.3,9.1,8.9,8.7,8.5,8.3,8.1,7.9,7.8,7.7,7.6,7.5,4},-1),0,10,20,30,40,50,60,62,64,66,68,70,72,74,76,78,80,85,90,95,100,100)</f>
        <v>100</v>
      </c>
      <c r="M86" s="17"/>
      <c r="N86" s="61" t="e">
        <f>LOOKUP(M86,标准!$J$28:$J$49,标准!$B$28:$B$49)</f>
        <v>#N/A</v>
      </c>
      <c r="O86" s="37"/>
      <c r="P86" s="16">
        <f>LOOKUP(O86,标准!$M$256:$M$281,标准!$L$256:$L$281)</f>
        <v>0</v>
      </c>
      <c r="Q86" s="43"/>
      <c r="R86" s="16">
        <f>CHOOSE(MATCH(Q86,{20,6.45,6.25,6.05,5.45,5.25,5.05,5,4.55,4.5,4.45,4.4,4.35,4.3,4.25,4.2,4.15,4.07,4,3.55,3.5,3.46,3.42,3.38,3.34,3.3,3.27,3.24,3.21,3.18,3.15,1},-1),0,10,20,30,40,50,60,62,64,66,68,70,72,74,76,78,80,85,90,95,100,101,102,103,104,105,106,107,108,109,110,110)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86" s="15" t="e">
        <f t="shared" si="2"/>
        <v>#DIV/0!</v>
      </c>
      <c r="T86" s="16" t="e">
        <f>LOOKUP(S86,标准!$H$328:$H$332,标准!$G$328:$G$332)</f>
        <v>#DIV/0!</v>
      </c>
    </row>
    <row r="87" spans="1:20" ht="14.25">
      <c r="A87" s="46"/>
      <c r="B87" s="1" t="s">
        <v>70</v>
      </c>
      <c r="C87" s="32"/>
      <c r="D87" s="33"/>
      <c r="E87" s="34" t="e">
        <f t="shared" si="3"/>
        <v>#DIV/0!</v>
      </c>
      <c r="F87" s="18" t="e">
        <f>LOOKUP(E87,标准!$J$4:$J$11,标准!$B$4:$B$11)</f>
        <v>#DIV/0!</v>
      </c>
      <c r="G87" s="17"/>
      <c r="H87" s="16">
        <f>LOOKUP(G87,标准!$D$229:$D$250,标准!$B$229:$B$250)</f>
        <v>0</v>
      </c>
      <c r="I87" s="30"/>
      <c r="J87" s="16">
        <f>LOOKUP(I87,标准!$J$130:$J$151,标准!$B$130:$B$151)</f>
        <v>62</v>
      </c>
      <c r="K87" s="30"/>
      <c r="L87" s="16">
        <f>CHOOSE(MATCH(K87,{30,10.9,10.7,10.5,10.3,10.1,9.9,9.7,9.5,9.3,9.1,8.9,8.7,8.5,8.3,8.1,7.9,7.8,7.7,7.6,7.5,4},-1),0,10,20,30,40,50,60,62,64,66,68,70,72,74,76,78,80,85,90,95,100,100)</f>
        <v>100</v>
      </c>
      <c r="M87" s="17"/>
      <c r="N87" s="61" t="e">
        <f>LOOKUP(M87,标准!$J$28:$J$49,标准!$B$28:$B$49)</f>
        <v>#N/A</v>
      </c>
      <c r="O87" s="37"/>
      <c r="P87" s="16">
        <f>LOOKUP(O87,标准!$M$256:$M$281,标准!$L$256:$L$281)</f>
        <v>0</v>
      </c>
      <c r="Q87" s="43"/>
      <c r="R87" s="16">
        <f>CHOOSE(MATCH(Q87,{20,6.45,6.25,6.05,5.45,5.25,5.05,5,4.55,4.5,4.45,4.4,4.35,4.3,4.25,4.2,4.15,4.07,4,3.55,3.5,3.46,3.42,3.38,3.34,3.3,3.27,3.24,3.21,3.18,3.15,1},-1),0,10,20,30,40,50,60,62,64,66,68,70,72,74,76,78,80,85,90,95,100,101,102,103,104,105,106,107,108,109,110,110)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87" s="15" t="e">
        <f t="shared" si="2"/>
        <v>#DIV/0!</v>
      </c>
      <c r="T87" s="16" t="e">
        <f>LOOKUP(S87,标准!$H$328:$H$332,标准!$G$328:$G$332)</f>
        <v>#DIV/0!</v>
      </c>
    </row>
    <row r="88" spans="1:20" ht="14.25">
      <c r="A88" s="46"/>
      <c r="B88" s="1" t="s">
        <v>70</v>
      </c>
      <c r="C88" s="32"/>
      <c r="D88" s="33"/>
      <c r="E88" s="34" t="e">
        <f t="shared" si="3"/>
        <v>#DIV/0!</v>
      </c>
      <c r="F88" s="18" t="e">
        <f>LOOKUP(E88,标准!$J$4:$J$11,标准!$B$4:$B$11)</f>
        <v>#DIV/0!</v>
      </c>
      <c r="G88" s="17"/>
      <c r="H88" s="16">
        <f>LOOKUP(G88,标准!$D$229:$D$250,标准!$B$229:$B$250)</f>
        <v>0</v>
      </c>
      <c r="I88" s="30"/>
      <c r="J88" s="16">
        <f>LOOKUP(I88,标准!$J$130:$J$151,标准!$B$130:$B$151)</f>
        <v>62</v>
      </c>
      <c r="K88" s="30"/>
      <c r="L88" s="16">
        <f>CHOOSE(MATCH(K88,{30,10.9,10.7,10.5,10.3,10.1,9.9,9.7,9.5,9.3,9.1,8.9,8.7,8.5,8.3,8.1,7.9,7.8,7.7,7.6,7.5,4},-1),0,10,20,30,40,50,60,62,64,66,68,70,72,74,76,78,80,85,90,95,100,100)</f>
        <v>100</v>
      </c>
      <c r="M88" s="17"/>
      <c r="N88" s="61" t="e">
        <f>LOOKUP(M88,标准!$J$28:$J$49,标准!$B$28:$B$49)</f>
        <v>#N/A</v>
      </c>
      <c r="O88" s="37"/>
      <c r="P88" s="16">
        <f>LOOKUP(O88,标准!$M$256:$M$281,标准!$L$256:$L$281)</f>
        <v>0</v>
      </c>
      <c r="Q88" s="43"/>
      <c r="R88" s="16">
        <f>CHOOSE(MATCH(Q88,{20,6.45,6.25,6.05,5.45,5.25,5.05,5,4.55,4.5,4.45,4.4,4.35,4.3,4.25,4.2,4.15,4.07,4,3.55,3.5,3.46,3.42,3.38,3.34,3.3,3.27,3.24,3.21,3.18,3.15,1},-1),0,10,20,30,40,50,60,62,64,66,68,70,72,74,76,78,80,85,90,95,100,101,102,103,104,105,106,107,108,109,110,110)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88" s="15" t="e">
        <f t="shared" si="2"/>
        <v>#DIV/0!</v>
      </c>
      <c r="T88" s="16" t="e">
        <f>LOOKUP(S88,标准!$H$328:$H$332,标准!$G$328:$G$332)</f>
        <v>#DIV/0!</v>
      </c>
    </row>
    <row r="89" spans="1:20" ht="14.25">
      <c r="A89" s="46"/>
      <c r="B89" s="1" t="s">
        <v>70</v>
      </c>
      <c r="C89" s="32"/>
      <c r="D89" s="33"/>
      <c r="E89" s="34" t="e">
        <f t="shared" si="3"/>
        <v>#DIV/0!</v>
      </c>
      <c r="F89" s="18" t="e">
        <f>LOOKUP(E89,标准!$J$4:$J$11,标准!$B$4:$B$11)</f>
        <v>#DIV/0!</v>
      </c>
      <c r="G89" s="17"/>
      <c r="H89" s="16">
        <f>LOOKUP(G89,标准!$D$229:$D$250,标准!$B$229:$B$250)</f>
        <v>0</v>
      </c>
      <c r="I89" s="30"/>
      <c r="J89" s="16">
        <f>LOOKUP(I89,标准!$J$130:$J$151,标准!$B$130:$B$151)</f>
        <v>62</v>
      </c>
      <c r="K89" s="30"/>
      <c r="L89" s="16">
        <f>CHOOSE(MATCH(K89,{30,10.9,10.7,10.5,10.3,10.1,9.9,9.7,9.5,9.3,9.1,8.9,8.7,8.5,8.3,8.1,7.9,7.8,7.7,7.6,7.5,4},-1),0,10,20,30,40,50,60,62,64,66,68,70,72,74,76,78,80,85,90,95,100,100)</f>
        <v>100</v>
      </c>
      <c r="M89" s="17"/>
      <c r="N89" s="61" t="e">
        <f>LOOKUP(M89,标准!$J$28:$J$49,标准!$B$28:$B$49)</f>
        <v>#N/A</v>
      </c>
      <c r="O89" s="37"/>
      <c r="P89" s="16">
        <f>LOOKUP(O89,标准!$M$256:$M$281,标准!$L$256:$L$281)</f>
        <v>0</v>
      </c>
      <c r="Q89" s="43"/>
      <c r="R89" s="16">
        <f>CHOOSE(MATCH(Q89,{20,6.45,6.25,6.05,5.45,5.25,5.05,5,4.55,4.5,4.45,4.4,4.35,4.3,4.25,4.2,4.15,4.07,4,3.55,3.5,3.46,3.42,3.38,3.34,3.3,3.27,3.24,3.21,3.18,3.15,1},-1),0,10,20,30,40,50,60,62,64,66,68,70,72,74,76,78,80,85,90,95,100,101,102,103,104,105,106,107,108,109,110,110)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89" s="15" t="e">
        <f t="shared" si="2"/>
        <v>#DIV/0!</v>
      </c>
      <c r="T89" s="16" t="e">
        <f>LOOKUP(S89,标准!$H$328:$H$332,标准!$G$328:$G$332)</f>
        <v>#DIV/0!</v>
      </c>
    </row>
    <row r="90" spans="1:20" ht="14.25">
      <c r="A90" s="46"/>
      <c r="B90" s="1" t="s">
        <v>70</v>
      </c>
      <c r="C90" s="32"/>
      <c r="D90" s="33"/>
      <c r="E90" s="34" t="e">
        <f t="shared" si="3"/>
        <v>#DIV/0!</v>
      </c>
      <c r="F90" s="18" t="e">
        <f>LOOKUP(E90,标准!$J$4:$J$11,标准!$B$4:$B$11)</f>
        <v>#DIV/0!</v>
      </c>
      <c r="G90" s="17"/>
      <c r="H90" s="16">
        <f>LOOKUP(G90,标准!$D$229:$D$250,标准!$B$229:$B$250)</f>
        <v>0</v>
      </c>
      <c r="I90" s="30"/>
      <c r="J90" s="16">
        <f>LOOKUP(I90,标准!$J$130:$J$151,标准!$B$130:$B$151)</f>
        <v>62</v>
      </c>
      <c r="K90" s="30"/>
      <c r="L90" s="16">
        <f>CHOOSE(MATCH(K90,{30,10.9,10.7,10.5,10.3,10.1,9.9,9.7,9.5,9.3,9.1,8.9,8.7,8.5,8.3,8.1,7.9,7.8,7.7,7.6,7.5,4},-1),0,10,20,30,40,50,60,62,64,66,68,70,72,74,76,78,80,85,90,95,100,100)</f>
        <v>100</v>
      </c>
      <c r="M90" s="17"/>
      <c r="N90" s="61" t="e">
        <f>LOOKUP(M90,标准!$J$28:$J$49,标准!$B$28:$B$49)</f>
        <v>#N/A</v>
      </c>
      <c r="O90" s="37"/>
      <c r="P90" s="16">
        <f>LOOKUP(O90,标准!$M$256:$M$281,标准!$L$256:$L$281)</f>
        <v>0</v>
      </c>
      <c r="Q90" s="43"/>
      <c r="R90" s="16">
        <f>CHOOSE(MATCH(Q90,{20,6.45,6.25,6.05,5.45,5.25,5.05,5,4.55,4.5,4.45,4.4,4.35,4.3,4.25,4.2,4.15,4.07,4,3.55,3.5,3.46,3.42,3.38,3.34,3.3,3.27,3.24,3.21,3.18,3.15,1},-1),0,10,20,30,40,50,60,62,64,66,68,70,72,74,76,78,80,85,90,95,100,101,102,103,104,105,106,107,108,109,110,110)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90" s="15" t="e">
        <f t="shared" si="2"/>
        <v>#DIV/0!</v>
      </c>
      <c r="T90" s="16" t="e">
        <f>LOOKUP(S90,标准!$H$328:$H$332,标准!$G$328:$G$332)</f>
        <v>#DIV/0!</v>
      </c>
    </row>
    <row r="91" spans="1:20" ht="14.25">
      <c r="A91" s="46"/>
      <c r="B91" s="1" t="s">
        <v>70</v>
      </c>
      <c r="C91" s="32"/>
      <c r="D91" s="33"/>
      <c r="E91" s="34" t="e">
        <f t="shared" si="3"/>
        <v>#DIV/0!</v>
      </c>
      <c r="F91" s="18" t="e">
        <f>LOOKUP(E91,标准!$J$4:$J$11,标准!$B$4:$B$11)</f>
        <v>#DIV/0!</v>
      </c>
      <c r="G91" s="17"/>
      <c r="H91" s="16">
        <f>LOOKUP(G91,标准!$D$229:$D$250,标准!$B$229:$B$250)</f>
        <v>0</v>
      </c>
      <c r="I91" s="30"/>
      <c r="J91" s="16">
        <f>LOOKUP(I91,标准!$J$130:$J$151,标准!$B$130:$B$151)</f>
        <v>62</v>
      </c>
      <c r="K91" s="30"/>
      <c r="L91" s="16">
        <f>CHOOSE(MATCH(K91,{30,10.9,10.7,10.5,10.3,10.1,9.9,9.7,9.5,9.3,9.1,8.9,8.7,8.5,8.3,8.1,7.9,7.8,7.7,7.6,7.5,4},-1),0,10,20,30,40,50,60,62,64,66,68,70,72,74,76,78,80,85,90,95,100,100)</f>
        <v>100</v>
      </c>
      <c r="M91" s="17"/>
      <c r="N91" s="61" t="e">
        <f>LOOKUP(M91,标准!$J$28:$J$49,标准!$B$28:$B$49)</f>
        <v>#N/A</v>
      </c>
      <c r="O91" s="37"/>
      <c r="P91" s="16">
        <f>LOOKUP(O91,标准!$M$256:$M$281,标准!$L$256:$L$281)</f>
        <v>0</v>
      </c>
      <c r="Q91" s="43"/>
      <c r="R91" s="16">
        <f>CHOOSE(MATCH(Q91,{20,6.45,6.25,6.05,5.45,5.25,5.05,5,4.55,4.5,4.45,4.4,4.35,4.3,4.25,4.2,4.15,4.07,4,3.55,3.5,3.46,3.42,3.38,3.34,3.3,3.27,3.24,3.21,3.18,3.15,1},-1),0,10,20,30,40,50,60,62,64,66,68,70,72,74,76,78,80,85,90,95,100,101,102,103,104,105,106,107,108,109,110,110)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91" s="15" t="e">
        <f t="shared" si="2"/>
        <v>#DIV/0!</v>
      </c>
      <c r="T91" s="16" t="e">
        <f>LOOKUP(S91,标准!$H$328:$H$332,标准!$G$328:$G$332)</f>
        <v>#DIV/0!</v>
      </c>
    </row>
    <row r="92" spans="1:20" ht="14.25">
      <c r="A92" s="46"/>
      <c r="B92" s="1" t="s">
        <v>70</v>
      </c>
      <c r="C92" s="32"/>
      <c r="D92" s="33"/>
      <c r="E92" s="34" t="e">
        <f t="shared" si="3"/>
        <v>#DIV/0!</v>
      </c>
      <c r="F92" s="18" t="e">
        <f>LOOKUP(E92,标准!$J$4:$J$11,标准!$B$4:$B$11)</f>
        <v>#DIV/0!</v>
      </c>
      <c r="G92" s="17"/>
      <c r="H92" s="16">
        <f>LOOKUP(G92,标准!$D$229:$D$250,标准!$B$229:$B$250)</f>
        <v>0</v>
      </c>
      <c r="I92" s="30"/>
      <c r="J92" s="16">
        <f>LOOKUP(I92,标准!$J$130:$J$151,标准!$B$130:$B$151)</f>
        <v>62</v>
      </c>
      <c r="K92" s="30"/>
      <c r="L92" s="16">
        <f>CHOOSE(MATCH(K92,{30,10.9,10.7,10.5,10.3,10.1,9.9,9.7,9.5,9.3,9.1,8.9,8.7,8.5,8.3,8.1,7.9,7.8,7.7,7.6,7.5,4},-1),0,10,20,30,40,50,60,62,64,66,68,70,72,74,76,78,80,85,90,95,100,100)</f>
        <v>100</v>
      </c>
      <c r="M92" s="17"/>
      <c r="N92" s="61" t="e">
        <f>LOOKUP(M92,标准!$J$28:$J$49,标准!$B$28:$B$49)</f>
        <v>#N/A</v>
      </c>
      <c r="O92" s="37"/>
      <c r="P92" s="16">
        <f>LOOKUP(O92,标准!$M$256:$M$281,标准!$L$256:$L$281)</f>
        <v>0</v>
      </c>
      <c r="Q92" s="43"/>
      <c r="R92" s="16">
        <f>CHOOSE(MATCH(Q92,{20,6.45,6.25,6.05,5.45,5.25,5.05,5,4.55,4.5,4.45,4.4,4.35,4.3,4.25,4.2,4.15,4.07,4,3.55,3.5,3.46,3.42,3.38,3.34,3.3,3.27,3.24,3.21,3.18,3.15,1},-1),0,10,20,30,40,50,60,62,64,66,68,70,72,74,76,78,80,85,90,95,100,101,102,103,104,105,106,107,108,109,110,110)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92" s="15" t="e">
        <f t="shared" si="2"/>
        <v>#DIV/0!</v>
      </c>
      <c r="T92" s="16" t="e">
        <f>LOOKUP(S92,标准!$H$328:$H$332,标准!$G$328:$G$332)</f>
        <v>#DIV/0!</v>
      </c>
    </row>
    <row r="93" spans="1:20" ht="14.25">
      <c r="A93" s="46"/>
      <c r="B93" s="1" t="s">
        <v>70</v>
      </c>
      <c r="C93" s="32"/>
      <c r="D93" s="33"/>
      <c r="E93" s="34" t="e">
        <f t="shared" si="3"/>
        <v>#DIV/0!</v>
      </c>
      <c r="F93" s="18" t="e">
        <f>LOOKUP(E93,标准!$J$4:$J$11,标准!$B$4:$B$11)</f>
        <v>#DIV/0!</v>
      </c>
      <c r="G93" s="17"/>
      <c r="H93" s="16">
        <f>LOOKUP(G93,标准!$D$229:$D$250,标准!$B$229:$B$250)</f>
        <v>0</v>
      </c>
      <c r="I93" s="30"/>
      <c r="J93" s="16">
        <f>LOOKUP(I93,标准!$J$130:$J$151,标准!$B$130:$B$151)</f>
        <v>62</v>
      </c>
      <c r="K93" s="30"/>
      <c r="L93" s="16">
        <f>CHOOSE(MATCH(K93,{30,10.9,10.7,10.5,10.3,10.1,9.9,9.7,9.5,9.3,9.1,8.9,8.7,8.5,8.3,8.1,7.9,7.8,7.7,7.6,7.5,4},-1),0,10,20,30,40,50,60,62,64,66,68,70,72,74,76,78,80,85,90,95,100,100)</f>
        <v>100</v>
      </c>
      <c r="M93" s="17"/>
      <c r="N93" s="61" t="e">
        <f>LOOKUP(M93,标准!$J$28:$J$49,标准!$B$28:$B$49)</f>
        <v>#N/A</v>
      </c>
      <c r="O93" s="37"/>
      <c r="P93" s="16">
        <f>LOOKUP(O93,标准!$M$256:$M$281,标准!$L$256:$L$281)</f>
        <v>0</v>
      </c>
      <c r="Q93" s="43"/>
      <c r="R93" s="16">
        <f>CHOOSE(MATCH(Q93,{20,6.45,6.25,6.05,5.45,5.25,5.05,5,4.55,4.5,4.45,4.4,4.35,4.3,4.25,4.2,4.15,4.07,4,3.55,3.5,3.46,3.42,3.38,3.34,3.3,3.27,3.24,3.21,3.18,3.15,1},-1),0,10,20,30,40,50,60,62,64,66,68,70,72,74,76,78,80,85,90,95,100,101,102,103,104,105,106,107,108,109,110,110)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93" s="15" t="e">
        <f t="shared" si="2"/>
        <v>#DIV/0!</v>
      </c>
      <c r="T93" s="16" t="e">
        <f>LOOKUP(S93,标准!$H$328:$H$332,标准!$G$328:$G$332)</f>
        <v>#DIV/0!</v>
      </c>
    </row>
    <row r="94" spans="1:20" ht="14.25">
      <c r="A94" s="46"/>
      <c r="B94" s="1" t="s">
        <v>70</v>
      </c>
      <c r="C94" s="32"/>
      <c r="D94" s="33"/>
      <c r="E94" s="34" t="e">
        <f t="shared" si="3"/>
        <v>#DIV/0!</v>
      </c>
      <c r="F94" s="18" t="e">
        <f>LOOKUP(E94,标准!$J$4:$J$11,标准!$B$4:$B$11)</f>
        <v>#DIV/0!</v>
      </c>
      <c r="G94" s="17"/>
      <c r="H94" s="16">
        <f>LOOKUP(G94,标准!$D$229:$D$250,标准!$B$229:$B$250)</f>
        <v>0</v>
      </c>
      <c r="I94" s="30"/>
      <c r="J94" s="16">
        <f>LOOKUP(I94,标准!$J$130:$J$151,标准!$B$130:$B$151)</f>
        <v>62</v>
      </c>
      <c r="K94" s="30"/>
      <c r="L94" s="16">
        <f>CHOOSE(MATCH(K94,{30,10.9,10.7,10.5,10.3,10.1,9.9,9.7,9.5,9.3,9.1,8.9,8.7,8.5,8.3,8.1,7.9,7.8,7.7,7.6,7.5,4},-1),0,10,20,30,40,50,60,62,64,66,68,70,72,74,76,78,80,85,90,95,100,100)</f>
        <v>100</v>
      </c>
      <c r="M94" s="17"/>
      <c r="N94" s="61" t="e">
        <f>LOOKUP(M94,标准!$J$28:$J$49,标准!$B$28:$B$49)</f>
        <v>#N/A</v>
      </c>
      <c r="O94" s="37"/>
      <c r="P94" s="16">
        <f>LOOKUP(O94,标准!$M$256:$M$281,标准!$L$256:$L$281)</f>
        <v>0</v>
      </c>
      <c r="Q94" s="43"/>
      <c r="R94" s="16">
        <f>CHOOSE(MATCH(Q94,{20,6.45,6.25,6.05,5.45,5.25,5.05,5,4.55,4.5,4.45,4.4,4.35,4.3,4.25,4.2,4.15,4.07,4,3.55,3.5,3.46,3.42,3.38,3.34,3.3,3.27,3.24,3.21,3.18,3.15,1},-1),0,10,20,30,40,50,60,62,64,66,68,70,72,74,76,78,80,85,90,95,100,101,102,103,104,105,106,107,108,109,110,110)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94" s="15" t="e">
        <f t="shared" si="2"/>
        <v>#DIV/0!</v>
      </c>
      <c r="T94" s="16" t="e">
        <f>LOOKUP(S94,标准!$H$328:$H$332,标准!$G$328:$G$332)</f>
        <v>#DIV/0!</v>
      </c>
    </row>
    <row r="95" spans="1:20" ht="14.25">
      <c r="A95" s="46"/>
      <c r="B95" s="1" t="s">
        <v>70</v>
      </c>
      <c r="C95" s="32"/>
      <c r="D95" s="33"/>
      <c r="E95" s="34" t="e">
        <f t="shared" si="3"/>
        <v>#DIV/0!</v>
      </c>
      <c r="F95" s="18" t="e">
        <f>LOOKUP(E95,标准!$J$4:$J$11,标准!$B$4:$B$11)</f>
        <v>#DIV/0!</v>
      </c>
      <c r="G95" s="17"/>
      <c r="H95" s="16">
        <f>LOOKUP(G95,标准!$D$229:$D$250,标准!$B$229:$B$250)</f>
        <v>0</v>
      </c>
      <c r="I95" s="30"/>
      <c r="J95" s="16">
        <f>LOOKUP(I95,标准!$J$130:$J$151,标准!$B$130:$B$151)</f>
        <v>62</v>
      </c>
      <c r="K95" s="30"/>
      <c r="L95" s="16">
        <f>CHOOSE(MATCH(K95,{30,10.9,10.7,10.5,10.3,10.1,9.9,9.7,9.5,9.3,9.1,8.9,8.7,8.5,8.3,8.1,7.9,7.8,7.7,7.6,7.5,4},-1),0,10,20,30,40,50,60,62,64,66,68,70,72,74,76,78,80,85,90,95,100,100)</f>
        <v>100</v>
      </c>
      <c r="M95" s="17"/>
      <c r="N95" s="61" t="e">
        <f>LOOKUP(M95,标准!$J$28:$J$49,标准!$B$28:$B$49)</f>
        <v>#N/A</v>
      </c>
      <c r="O95" s="37"/>
      <c r="P95" s="16">
        <f>LOOKUP(O95,标准!$M$256:$M$281,标准!$L$256:$L$281)</f>
        <v>0</v>
      </c>
      <c r="Q95" s="43"/>
      <c r="R95" s="16">
        <f>CHOOSE(MATCH(Q95,{20,6.45,6.25,6.05,5.45,5.25,5.05,5,4.55,4.5,4.45,4.4,4.35,4.3,4.25,4.2,4.15,4.07,4,3.55,3.5,3.46,3.42,3.38,3.34,3.3,3.27,3.24,3.21,3.18,3.15,1},-1),0,10,20,30,40,50,60,62,64,66,68,70,72,74,76,78,80,85,90,95,100,101,102,103,104,105,106,107,108,109,110,110)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95" s="15" t="e">
        <f t="shared" si="2"/>
        <v>#DIV/0!</v>
      </c>
      <c r="T95" s="16" t="e">
        <f>LOOKUP(S95,标准!$H$328:$H$332,标准!$G$328:$G$332)</f>
        <v>#DIV/0!</v>
      </c>
    </row>
    <row r="96" spans="1:20" ht="14.25">
      <c r="A96" s="46"/>
      <c r="B96" s="1" t="s">
        <v>70</v>
      </c>
      <c r="C96" s="32"/>
      <c r="D96" s="33"/>
      <c r="E96" s="34" t="e">
        <f t="shared" si="3"/>
        <v>#DIV/0!</v>
      </c>
      <c r="F96" s="18" t="e">
        <f>LOOKUP(E96,标准!$J$4:$J$11,标准!$B$4:$B$11)</f>
        <v>#DIV/0!</v>
      </c>
      <c r="G96" s="17"/>
      <c r="H96" s="16">
        <f>LOOKUP(G96,标准!$D$229:$D$250,标准!$B$229:$B$250)</f>
        <v>0</v>
      </c>
      <c r="I96" s="30"/>
      <c r="J96" s="16">
        <f>LOOKUP(I96,标准!$J$130:$J$151,标准!$B$130:$B$151)</f>
        <v>62</v>
      </c>
      <c r="K96" s="30"/>
      <c r="L96" s="16">
        <f>CHOOSE(MATCH(K96,{30,10.9,10.7,10.5,10.3,10.1,9.9,9.7,9.5,9.3,9.1,8.9,8.7,8.5,8.3,8.1,7.9,7.8,7.7,7.6,7.5,4},-1),0,10,20,30,40,50,60,62,64,66,68,70,72,74,76,78,80,85,90,95,100,100)</f>
        <v>100</v>
      </c>
      <c r="M96" s="17"/>
      <c r="N96" s="61" t="e">
        <f>LOOKUP(M96,标准!$J$28:$J$49,标准!$B$28:$B$49)</f>
        <v>#N/A</v>
      </c>
      <c r="O96" s="37"/>
      <c r="P96" s="16">
        <f>LOOKUP(O96,标准!$M$256:$M$281,标准!$L$256:$L$281)</f>
        <v>0</v>
      </c>
      <c r="Q96" s="43"/>
      <c r="R96" s="16">
        <f>CHOOSE(MATCH(Q96,{20,6.45,6.25,6.05,5.45,5.25,5.05,5,4.55,4.5,4.45,4.4,4.35,4.3,4.25,4.2,4.15,4.07,4,3.55,3.5,3.46,3.42,3.38,3.34,3.3,3.27,3.24,3.21,3.18,3.15,1},-1),0,10,20,30,40,50,60,62,64,66,68,70,72,74,76,78,80,85,90,95,100,101,102,103,104,105,106,107,108,109,110,110)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96" s="15" t="e">
        <f t="shared" si="2"/>
        <v>#DIV/0!</v>
      </c>
      <c r="T96" s="16" t="e">
        <f>LOOKUP(S96,标准!$H$328:$H$332,标准!$G$328:$G$332)</f>
        <v>#DIV/0!</v>
      </c>
    </row>
    <row r="97" spans="1:20" ht="14.25">
      <c r="A97" s="46"/>
      <c r="B97" s="1" t="s">
        <v>70</v>
      </c>
      <c r="C97" s="32"/>
      <c r="D97" s="33"/>
      <c r="E97" s="34" t="e">
        <f t="shared" si="3"/>
        <v>#DIV/0!</v>
      </c>
      <c r="F97" s="18" t="e">
        <f>LOOKUP(E97,标准!$J$4:$J$11,标准!$B$4:$B$11)</f>
        <v>#DIV/0!</v>
      </c>
      <c r="G97" s="17"/>
      <c r="H97" s="16">
        <f>LOOKUP(G97,标准!$D$229:$D$250,标准!$B$229:$B$250)</f>
        <v>0</v>
      </c>
      <c r="I97" s="30"/>
      <c r="J97" s="16">
        <f>LOOKUP(I97,标准!$J$130:$J$151,标准!$B$130:$B$151)</f>
        <v>62</v>
      </c>
      <c r="K97" s="30"/>
      <c r="L97" s="16">
        <f>CHOOSE(MATCH(K97,{30,10.9,10.7,10.5,10.3,10.1,9.9,9.7,9.5,9.3,9.1,8.9,8.7,8.5,8.3,8.1,7.9,7.8,7.7,7.6,7.5,4},-1),0,10,20,30,40,50,60,62,64,66,68,70,72,74,76,78,80,85,90,95,100,100)</f>
        <v>100</v>
      </c>
      <c r="M97" s="17"/>
      <c r="N97" s="61" t="e">
        <f>LOOKUP(M97,标准!$J$28:$J$49,标准!$B$28:$B$49)</f>
        <v>#N/A</v>
      </c>
      <c r="O97" s="37"/>
      <c r="P97" s="16">
        <f>LOOKUP(O97,标准!$M$256:$M$281,标准!$L$256:$L$281)</f>
        <v>0</v>
      </c>
      <c r="Q97" s="43"/>
      <c r="R97" s="16">
        <f>CHOOSE(MATCH(Q97,{20,6.45,6.25,6.05,5.45,5.25,5.05,5,4.55,4.5,4.45,4.4,4.35,4.3,4.25,4.2,4.15,4.07,4,3.55,3.5,3.46,3.42,3.38,3.34,3.3,3.27,3.24,3.21,3.18,3.15,1},-1),0,10,20,30,40,50,60,62,64,66,68,70,72,74,76,78,80,85,90,95,100,101,102,103,104,105,106,107,108,109,110,110)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97" s="15" t="e">
        <f t="shared" si="2"/>
        <v>#DIV/0!</v>
      </c>
      <c r="T97" s="16" t="e">
        <f>LOOKUP(S97,标准!$H$328:$H$332,标准!$G$328:$G$332)</f>
        <v>#DIV/0!</v>
      </c>
    </row>
    <row r="98" spans="1:20" ht="14.25">
      <c r="A98" s="46"/>
      <c r="B98" s="1" t="s">
        <v>70</v>
      </c>
      <c r="C98" s="32"/>
      <c r="D98" s="33"/>
      <c r="E98" s="34" t="e">
        <f t="shared" si="3"/>
        <v>#DIV/0!</v>
      </c>
      <c r="F98" s="18" t="e">
        <f>LOOKUP(E98,标准!$J$4:$J$11,标准!$B$4:$B$11)</f>
        <v>#DIV/0!</v>
      </c>
      <c r="G98" s="17"/>
      <c r="H98" s="16">
        <f>LOOKUP(G98,标准!$D$229:$D$250,标准!$B$229:$B$250)</f>
        <v>0</v>
      </c>
      <c r="I98" s="30"/>
      <c r="J98" s="16">
        <f>LOOKUP(I98,标准!$J$130:$J$151,标准!$B$130:$B$151)</f>
        <v>62</v>
      </c>
      <c r="K98" s="30"/>
      <c r="L98" s="16">
        <f>CHOOSE(MATCH(K98,{30,10.9,10.7,10.5,10.3,10.1,9.9,9.7,9.5,9.3,9.1,8.9,8.7,8.5,8.3,8.1,7.9,7.8,7.7,7.6,7.5,4},-1),0,10,20,30,40,50,60,62,64,66,68,70,72,74,76,78,80,85,90,95,100,100)</f>
        <v>100</v>
      </c>
      <c r="M98" s="17"/>
      <c r="N98" s="61" t="e">
        <f>LOOKUP(M98,标准!$J$28:$J$49,标准!$B$28:$B$49)</f>
        <v>#N/A</v>
      </c>
      <c r="O98" s="37"/>
      <c r="P98" s="16">
        <f>LOOKUP(O98,标准!$M$256:$M$281,标准!$L$256:$L$281)</f>
        <v>0</v>
      </c>
      <c r="Q98" s="43"/>
      <c r="R98" s="16">
        <f>CHOOSE(MATCH(Q98,{20,6.45,6.25,6.05,5.45,5.25,5.05,5,4.55,4.5,4.45,4.4,4.35,4.3,4.25,4.2,4.15,4.07,4,3.55,3.5,3.46,3.42,3.38,3.34,3.3,3.27,3.24,3.21,3.18,3.15,1},-1),0,10,20,30,40,50,60,62,64,66,68,70,72,74,76,78,80,85,90,95,100,101,102,103,104,105,106,107,108,109,110,110)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98" s="15" t="e">
        <f t="shared" si="2"/>
        <v>#DIV/0!</v>
      </c>
      <c r="T98" s="16" t="e">
        <f>LOOKUP(S98,标准!$H$328:$H$332,标准!$G$328:$G$332)</f>
        <v>#DIV/0!</v>
      </c>
    </row>
    <row r="99" spans="1:20" ht="14.25">
      <c r="A99" s="46"/>
      <c r="B99" s="1" t="s">
        <v>70</v>
      </c>
      <c r="C99" s="32"/>
      <c r="D99" s="33"/>
      <c r="E99" s="34" t="e">
        <f t="shared" si="3"/>
        <v>#DIV/0!</v>
      </c>
      <c r="F99" s="18" t="e">
        <f>LOOKUP(E99,标准!$J$4:$J$11,标准!$B$4:$B$11)</f>
        <v>#DIV/0!</v>
      </c>
      <c r="G99" s="17"/>
      <c r="H99" s="16">
        <f>LOOKUP(G99,标准!$D$229:$D$250,标准!$B$229:$B$250)</f>
        <v>0</v>
      </c>
      <c r="I99" s="30"/>
      <c r="J99" s="16">
        <f>LOOKUP(I99,标准!$J$130:$J$151,标准!$B$130:$B$151)</f>
        <v>62</v>
      </c>
      <c r="K99" s="30"/>
      <c r="L99" s="16">
        <f>CHOOSE(MATCH(K99,{30,10.9,10.7,10.5,10.3,10.1,9.9,9.7,9.5,9.3,9.1,8.9,8.7,8.5,8.3,8.1,7.9,7.8,7.7,7.6,7.5,4},-1),0,10,20,30,40,50,60,62,64,66,68,70,72,74,76,78,80,85,90,95,100,100)</f>
        <v>100</v>
      </c>
      <c r="M99" s="17"/>
      <c r="N99" s="61" t="e">
        <f>LOOKUP(M99,标准!$J$28:$J$49,标准!$B$28:$B$49)</f>
        <v>#N/A</v>
      </c>
      <c r="O99" s="37"/>
      <c r="P99" s="16">
        <f>LOOKUP(O99,标准!$M$256:$M$281,标准!$L$256:$L$281)</f>
        <v>0</v>
      </c>
      <c r="Q99" s="43"/>
      <c r="R99" s="16">
        <f>CHOOSE(MATCH(Q99,{20,6.45,6.25,6.05,5.45,5.25,5.05,5,4.55,4.5,4.45,4.4,4.35,4.3,4.25,4.2,4.15,4.07,4,3.55,3.5,3.46,3.42,3.38,3.34,3.3,3.27,3.24,3.21,3.18,3.15,1},-1),0,10,20,30,40,50,60,62,64,66,68,70,72,74,76,78,80,85,90,95,100,101,102,103,104,105,106,107,108,109,110,110)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99" s="15" t="e">
        <f t="shared" si="2"/>
        <v>#DIV/0!</v>
      </c>
      <c r="T99" s="16" t="e">
        <f>LOOKUP(S99,标准!$H$328:$H$332,标准!$G$328:$G$332)</f>
        <v>#DIV/0!</v>
      </c>
    </row>
    <row r="100" spans="1:20" ht="14.25">
      <c r="A100" s="46"/>
      <c r="B100" s="1" t="s">
        <v>70</v>
      </c>
      <c r="C100" s="32"/>
      <c r="D100" s="33"/>
      <c r="E100" s="34" t="e">
        <f t="shared" si="3"/>
        <v>#DIV/0!</v>
      </c>
      <c r="F100" s="18" t="e">
        <f>LOOKUP(E100,标准!$J$4:$J$11,标准!$B$4:$B$11)</f>
        <v>#DIV/0!</v>
      </c>
      <c r="G100" s="17"/>
      <c r="H100" s="16">
        <f>LOOKUP(G100,标准!$D$229:$D$250,标准!$B$229:$B$250)</f>
        <v>0</v>
      </c>
      <c r="I100" s="30"/>
      <c r="J100" s="16">
        <f>LOOKUP(I100,标准!$J$130:$J$151,标准!$B$130:$B$151)</f>
        <v>62</v>
      </c>
      <c r="K100" s="30"/>
      <c r="L100" s="16">
        <f>CHOOSE(MATCH(K100,{30,10.9,10.7,10.5,10.3,10.1,9.9,9.7,9.5,9.3,9.1,8.9,8.7,8.5,8.3,8.1,7.9,7.8,7.7,7.6,7.5,4},-1),0,10,20,30,40,50,60,62,64,66,68,70,72,74,76,78,80,85,90,95,100,100)</f>
        <v>100</v>
      </c>
      <c r="M100" s="17"/>
      <c r="N100" s="61" t="e">
        <f>LOOKUP(M100,标准!$J$28:$J$49,标准!$B$28:$B$49)</f>
        <v>#N/A</v>
      </c>
      <c r="O100" s="37"/>
      <c r="P100" s="16">
        <f>LOOKUP(O100,标准!$M$256:$M$281,标准!$L$256:$L$281)</f>
        <v>0</v>
      </c>
      <c r="Q100" s="43"/>
      <c r="R100" s="16">
        <f>CHOOSE(MATCH(Q100,{20,6.45,6.25,6.05,5.45,5.25,5.05,5,4.55,4.5,4.45,4.4,4.35,4.3,4.25,4.2,4.15,4.07,4,3.55,3.5,3.46,3.42,3.38,3.34,3.3,3.27,3.24,3.21,3.18,3.15,1},-1),0,10,20,30,40,50,60,62,64,66,68,70,72,74,76,78,80,85,90,95,100,101,102,103,104,105,106,107,108,109,110,110)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00" s="15" t="e">
        <f t="shared" si="2"/>
        <v>#DIV/0!</v>
      </c>
      <c r="T100" s="16" t="e">
        <f>LOOKUP(S100,标准!$H$328:$H$332,标准!$G$328:$G$332)</f>
        <v>#DIV/0!</v>
      </c>
    </row>
    <row r="101" spans="1:20" ht="14.25">
      <c r="A101" s="46"/>
      <c r="B101" s="1" t="s">
        <v>70</v>
      </c>
      <c r="C101" s="32"/>
      <c r="D101" s="33"/>
      <c r="E101" s="34" t="e">
        <f t="shared" si="3"/>
        <v>#DIV/0!</v>
      </c>
      <c r="F101" s="18" t="e">
        <f>LOOKUP(E101,标准!$J$4:$J$11,标准!$B$4:$B$11)</f>
        <v>#DIV/0!</v>
      </c>
      <c r="G101" s="17"/>
      <c r="H101" s="16">
        <f>LOOKUP(G101,标准!$D$229:$D$250,标准!$B$229:$B$250)</f>
        <v>0</v>
      </c>
      <c r="I101" s="30"/>
      <c r="J101" s="16">
        <f>LOOKUP(I101,标准!$J$130:$J$151,标准!$B$130:$B$151)</f>
        <v>62</v>
      </c>
      <c r="K101" s="30"/>
      <c r="L101" s="16">
        <f>CHOOSE(MATCH(K101,{30,10.9,10.7,10.5,10.3,10.1,9.9,9.7,9.5,9.3,9.1,8.9,8.7,8.5,8.3,8.1,7.9,7.8,7.7,7.6,7.5,4},-1),0,10,20,30,40,50,60,62,64,66,68,70,72,74,76,78,80,85,90,95,100,100)</f>
        <v>100</v>
      </c>
      <c r="M101" s="17"/>
      <c r="N101" s="61" t="e">
        <f>LOOKUP(M101,标准!$J$28:$J$49,标准!$B$28:$B$49)</f>
        <v>#N/A</v>
      </c>
      <c r="O101" s="37"/>
      <c r="P101" s="16">
        <f>LOOKUP(O101,标准!$M$256:$M$281,标准!$L$256:$L$281)</f>
        <v>0</v>
      </c>
      <c r="Q101" s="43"/>
      <c r="R101" s="16">
        <f>CHOOSE(MATCH(Q101,{20,6.45,6.25,6.05,5.45,5.25,5.05,5,4.55,4.5,4.45,4.4,4.35,4.3,4.25,4.2,4.15,4.07,4,3.55,3.5,3.46,3.42,3.38,3.34,3.3,3.27,3.24,3.21,3.18,3.15,1},-1),0,10,20,30,40,50,60,62,64,66,68,70,72,74,76,78,80,85,90,95,100,101,102,103,104,105,106,107,108,109,110,110)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01" s="15" t="e">
        <f t="shared" si="2"/>
        <v>#DIV/0!</v>
      </c>
      <c r="T101" s="16" t="e">
        <f>LOOKUP(S101,标准!$H$328:$H$332,标准!$G$328:$G$332)</f>
        <v>#DIV/0!</v>
      </c>
    </row>
    <row r="102" spans="1:20" ht="14.25">
      <c r="A102" s="46"/>
      <c r="B102" s="1" t="s">
        <v>70</v>
      </c>
      <c r="C102" s="32"/>
      <c r="D102" s="33"/>
      <c r="E102" s="34" t="e">
        <f t="shared" si="3"/>
        <v>#DIV/0!</v>
      </c>
      <c r="F102" s="18" t="e">
        <f>LOOKUP(E102,标准!$J$4:$J$11,标准!$B$4:$B$11)</f>
        <v>#DIV/0!</v>
      </c>
      <c r="G102" s="17"/>
      <c r="H102" s="16">
        <f>LOOKUP(G102,标准!$D$229:$D$250,标准!$B$229:$B$250)</f>
        <v>0</v>
      </c>
      <c r="I102" s="30"/>
      <c r="J102" s="16">
        <f>LOOKUP(I102,标准!$J$130:$J$151,标准!$B$130:$B$151)</f>
        <v>62</v>
      </c>
      <c r="K102" s="30"/>
      <c r="L102" s="16">
        <f>CHOOSE(MATCH(K102,{30,10.9,10.7,10.5,10.3,10.1,9.9,9.7,9.5,9.3,9.1,8.9,8.7,8.5,8.3,8.1,7.9,7.8,7.7,7.6,7.5,4},-1),0,10,20,30,40,50,60,62,64,66,68,70,72,74,76,78,80,85,90,95,100,100)</f>
        <v>100</v>
      </c>
      <c r="M102" s="17"/>
      <c r="N102" s="61" t="e">
        <f>LOOKUP(M102,标准!$J$28:$J$49,标准!$B$28:$B$49)</f>
        <v>#N/A</v>
      </c>
      <c r="O102" s="37"/>
      <c r="P102" s="16">
        <f>LOOKUP(O102,标准!$M$256:$M$281,标准!$L$256:$L$281)</f>
        <v>0</v>
      </c>
      <c r="Q102" s="43"/>
      <c r="R102" s="16">
        <f>CHOOSE(MATCH(Q102,{20,6.45,6.25,6.05,5.45,5.25,5.05,5,4.55,4.5,4.45,4.4,4.35,4.3,4.25,4.2,4.15,4.07,4,3.55,3.5,3.46,3.42,3.38,3.34,3.3,3.27,3.24,3.21,3.18,3.15,1},-1),0,10,20,30,40,50,60,62,64,66,68,70,72,74,76,78,80,85,90,95,100,101,102,103,104,105,106,107,108,109,110,110)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02" s="15" t="e">
        <f t="shared" si="2"/>
        <v>#DIV/0!</v>
      </c>
      <c r="T102" s="16" t="e">
        <f>LOOKUP(S102,标准!$H$328:$H$332,标准!$G$328:$G$332)</f>
        <v>#DIV/0!</v>
      </c>
    </row>
    <row r="103" spans="1:20" ht="14.25">
      <c r="A103" s="46"/>
      <c r="B103" s="1" t="s">
        <v>70</v>
      </c>
      <c r="C103" s="32"/>
      <c r="D103" s="33"/>
      <c r="E103" s="34" t="e">
        <f t="shared" si="3"/>
        <v>#DIV/0!</v>
      </c>
      <c r="F103" s="18" t="e">
        <f>LOOKUP(E103,标准!$J$4:$J$11,标准!$B$4:$B$11)</f>
        <v>#DIV/0!</v>
      </c>
      <c r="G103" s="17"/>
      <c r="H103" s="16">
        <f>LOOKUP(G103,标准!$D$229:$D$250,标准!$B$229:$B$250)</f>
        <v>0</v>
      </c>
      <c r="I103" s="30"/>
      <c r="J103" s="16">
        <f>LOOKUP(I103,标准!$J$130:$J$151,标准!$B$130:$B$151)</f>
        <v>62</v>
      </c>
      <c r="K103" s="30"/>
      <c r="L103" s="16">
        <f>CHOOSE(MATCH(K103,{30,10.9,10.7,10.5,10.3,10.1,9.9,9.7,9.5,9.3,9.1,8.9,8.7,8.5,8.3,8.1,7.9,7.8,7.7,7.6,7.5,4},-1),0,10,20,30,40,50,60,62,64,66,68,70,72,74,76,78,80,85,90,95,100,100)</f>
        <v>100</v>
      </c>
      <c r="M103" s="17"/>
      <c r="N103" s="61" t="e">
        <f>LOOKUP(M103,标准!$J$28:$J$49,标准!$B$28:$B$49)</f>
        <v>#N/A</v>
      </c>
      <c r="O103" s="37"/>
      <c r="P103" s="16">
        <f>LOOKUP(O103,标准!$M$256:$M$281,标准!$L$256:$L$281)</f>
        <v>0</v>
      </c>
      <c r="Q103" s="43"/>
      <c r="R103" s="16">
        <f>CHOOSE(MATCH(Q103,{20,6.45,6.25,6.05,5.45,5.25,5.05,5,4.55,4.5,4.45,4.4,4.35,4.3,4.25,4.2,4.15,4.07,4,3.55,3.5,3.46,3.42,3.38,3.34,3.3,3.27,3.24,3.21,3.18,3.15,1},-1),0,10,20,30,40,50,60,62,64,66,68,70,72,74,76,78,80,85,90,95,100,101,102,103,104,105,106,107,108,109,110,110)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03" s="15" t="e">
        <f t="shared" si="2"/>
        <v>#DIV/0!</v>
      </c>
      <c r="T103" s="16" t="e">
        <f>LOOKUP(S103,标准!$H$328:$H$332,标准!$G$328:$G$332)</f>
        <v>#DIV/0!</v>
      </c>
    </row>
    <row r="104" spans="1:20" ht="14.25">
      <c r="A104" s="46"/>
      <c r="B104" s="1" t="s">
        <v>70</v>
      </c>
      <c r="C104" s="32"/>
      <c r="D104" s="33"/>
      <c r="E104" s="34" t="e">
        <f t="shared" si="3"/>
        <v>#DIV/0!</v>
      </c>
      <c r="F104" s="18" t="e">
        <f>LOOKUP(E104,标准!$J$4:$J$11,标准!$B$4:$B$11)</f>
        <v>#DIV/0!</v>
      </c>
      <c r="G104" s="17"/>
      <c r="H104" s="16">
        <f>LOOKUP(G104,标准!$D$229:$D$250,标准!$B$229:$B$250)</f>
        <v>0</v>
      </c>
      <c r="I104" s="30"/>
      <c r="J104" s="16">
        <f>LOOKUP(I104,标准!$J$130:$J$151,标准!$B$130:$B$151)</f>
        <v>62</v>
      </c>
      <c r="K104" s="30"/>
      <c r="L104" s="16">
        <f>CHOOSE(MATCH(K104,{30,10.9,10.7,10.5,10.3,10.1,9.9,9.7,9.5,9.3,9.1,8.9,8.7,8.5,8.3,8.1,7.9,7.8,7.7,7.6,7.5,4},-1),0,10,20,30,40,50,60,62,64,66,68,70,72,74,76,78,80,85,90,95,100,100)</f>
        <v>100</v>
      </c>
      <c r="M104" s="17"/>
      <c r="N104" s="61" t="e">
        <f>LOOKUP(M104,标准!$J$28:$J$49,标准!$B$28:$B$49)</f>
        <v>#N/A</v>
      </c>
      <c r="O104" s="37"/>
      <c r="P104" s="16">
        <f>LOOKUP(O104,标准!$M$256:$M$281,标准!$L$256:$L$281)</f>
        <v>0</v>
      </c>
      <c r="Q104" s="43"/>
      <c r="R104" s="16">
        <f>CHOOSE(MATCH(Q104,{20,6.45,6.25,6.05,5.45,5.25,5.05,5,4.55,4.5,4.45,4.4,4.35,4.3,4.25,4.2,4.15,4.07,4,3.55,3.5,3.46,3.42,3.38,3.34,3.3,3.27,3.24,3.21,3.18,3.15,1},-1),0,10,20,30,40,50,60,62,64,66,68,70,72,74,76,78,80,85,90,95,100,101,102,103,104,105,106,107,108,109,110,110)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04" s="15" t="e">
        <f t="shared" si="2"/>
        <v>#DIV/0!</v>
      </c>
      <c r="T104" s="16" t="e">
        <f>LOOKUP(S104,标准!$H$328:$H$332,标准!$G$328:$G$332)</f>
        <v>#DIV/0!</v>
      </c>
    </row>
    <row r="105" spans="1:20" ht="14.25">
      <c r="A105" s="46"/>
      <c r="B105" s="1" t="s">
        <v>70</v>
      </c>
      <c r="C105" s="32"/>
      <c r="D105" s="33"/>
      <c r="E105" s="34" t="e">
        <f t="shared" si="3"/>
        <v>#DIV/0!</v>
      </c>
      <c r="F105" s="18" t="e">
        <f>LOOKUP(E105,标准!$J$4:$J$11,标准!$B$4:$B$11)</f>
        <v>#DIV/0!</v>
      </c>
      <c r="G105" s="17"/>
      <c r="H105" s="16">
        <f>LOOKUP(G105,标准!$D$229:$D$250,标准!$B$229:$B$250)</f>
        <v>0</v>
      </c>
      <c r="I105" s="30"/>
      <c r="J105" s="16">
        <f>LOOKUP(I105,标准!$J$130:$J$151,标准!$B$130:$B$151)</f>
        <v>62</v>
      </c>
      <c r="K105" s="30"/>
      <c r="L105" s="16">
        <f>CHOOSE(MATCH(K105,{30,10.9,10.7,10.5,10.3,10.1,9.9,9.7,9.5,9.3,9.1,8.9,8.7,8.5,8.3,8.1,7.9,7.8,7.7,7.6,7.5,4},-1),0,10,20,30,40,50,60,62,64,66,68,70,72,74,76,78,80,85,90,95,100,100)</f>
        <v>100</v>
      </c>
      <c r="M105" s="17"/>
      <c r="N105" s="61" t="e">
        <f>LOOKUP(M105,标准!$J$28:$J$49,标准!$B$28:$B$49)</f>
        <v>#N/A</v>
      </c>
      <c r="O105" s="37"/>
      <c r="P105" s="16">
        <f>LOOKUP(O105,标准!$M$256:$M$281,标准!$L$256:$L$281)</f>
        <v>0</v>
      </c>
      <c r="Q105" s="43"/>
      <c r="R105" s="16">
        <f>CHOOSE(MATCH(Q105,{20,6.45,6.25,6.05,5.45,5.25,5.05,5,4.55,4.5,4.45,4.4,4.35,4.3,4.25,4.2,4.15,4.07,4,3.55,3.5,3.46,3.42,3.38,3.34,3.3,3.27,3.24,3.21,3.18,3.15,1},-1),0,10,20,30,40,50,60,62,64,66,68,70,72,74,76,78,80,85,90,95,100,101,102,103,104,105,106,107,108,109,110,110)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05" s="15" t="e">
        <f t="shared" si="2"/>
        <v>#DIV/0!</v>
      </c>
      <c r="T105" s="16" t="e">
        <f>LOOKUP(S105,标准!$H$328:$H$332,标准!$G$328:$G$332)</f>
        <v>#DIV/0!</v>
      </c>
    </row>
    <row r="106" spans="1:20" ht="14.25">
      <c r="A106" s="46"/>
      <c r="B106" s="1" t="s">
        <v>70</v>
      </c>
      <c r="C106" s="32"/>
      <c r="D106" s="33"/>
      <c r="E106" s="34" t="e">
        <f t="shared" si="3"/>
        <v>#DIV/0!</v>
      </c>
      <c r="F106" s="18" t="e">
        <f>LOOKUP(E106,标准!$J$4:$J$11,标准!$B$4:$B$11)</f>
        <v>#DIV/0!</v>
      </c>
      <c r="G106" s="17"/>
      <c r="H106" s="16">
        <f>LOOKUP(G106,标准!$D$229:$D$250,标准!$B$229:$B$250)</f>
        <v>0</v>
      </c>
      <c r="I106" s="30"/>
      <c r="J106" s="16">
        <f>LOOKUP(I106,标准!$J$130:$J$151,标准!$B$130:$B$151)</f>
        <v>62</v>
      </c>
      <c r="K106" s="30"/>
      <c r="L106" s="16">
        <f>CHOOSE(MATCH(K106,{30,10.9,10.7,10.5,10.3,10.1,9.9,9.7,9.5,9.3,9.1,8.9,8.7,8.5,8.3,8.1,7.9,7.8,7.7,7.6,7.5,4},-1),0,10,20,30,40,50,60,62,64,66,68,70,72,74,76,78,80,85,90,95,100,100)</f>
        <v>100</v>
      </c>
      <c r="M106" s="17"/>
      <c r="N106" s="61" t="e">
        <f>LOOKUP(M106,标准!$J$28:$J$49,标准!$B$28:$B$49)</f>
        <v>#N/A</v>
      </c>
      <c r="O106" s="37"/>
      <c r="P106" s="16">
        <f>LOOKUP(O106,标准!$M$256:$M$281,标准!$L$256:$L$281)</f>
        <v>0</v>
      </c>
      <c r="Q106" s="43"/>
      <c r="R106" s="16">
        <f>CHOOSE(MATCH(Q106,{20,6.45,6.25,6.05,5.45,5.25,5.05,5,4.55,4.5,4.45,4.4,4.35,4.3,4.25,4.2,4.15,4.07,4,3.55,3.5,3.46,3.42,3.38,3.34,3.3,3.27,3.24,3.21,3.18,3.15,1},-1),0,10,20,30,40,50,60,62,64,66,68,70,72,74,76,78,80,85,90,95,100,101,102,103,104,105,106,107,108,109,110,110)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06" s="15" t="e">
        <f t="shared" si="2"/>
        <v>#DIV/0!</v>
      </c>
      <c r="T106" s="16" t="e">
        <f>LOOKUP(S106,标准!$H$328:$H$332,标准!$G$328:$G$332)</f>
        <v>#DIV/0!</v>
      </c>
    </row>
    <row r="107" spans="1:20" ht="14.25">
      <c r="A107" s="46"/>
      <c r="B107" s="1" t="s">
        <v>70</v>
      </c>
      <c r="C107" s="32"/>
      <c r="D107" s="33"/>
      <c r="E107" s="34" t="e">
        <f t="shared" si="3"/>
        <v>#DIV/0!</v>
      </c>
      <c r="F107" s="18" t="e">
        <f>LOOKUP(E107,标准!$J$4:$J$11,标准!$B$4:$B$11)</f>
        <v>#DIV/0!</v>
      </c>
      <c r="G107" s="17"/>
      <c r="H107" s="16">
        <f>LOOKUP(G107,标准!$D$229:$D$250,标准!$B$229:$B$250)</f>
        <v>0</v>
      </c>
      <c r="I107" s="30"/>
      <c r="J107" s="16">
        <f>LOOKUP(I107,标准!$J$130:$J$151,标准!$B$130:$B$151)</f>
        <v>62</v>
      </c>
      <c r="K107" s="30"/>
      <c r="L107" s="16">
        <f>CHOOSE(MATCH(K107,{30,10.9,10.7,10.5,10.3,10.1,9.9,9.7,9.5,9.3,9.1,8.9,8.7,8.5,8.3,8.1,7.9,7.8,7.7,7.6,7.5,4},-1),0,10,20,30,40,50,60,62,64,66,68,70,72,74,76,78,80,85,90,95,100,100)</f>
        <v>100</v>
      </c>
      <c r="M107" s="17"/>
      <c r="N107" s="61" t="e">
        <f>LOOKUP(M107,标准!$J$28:$J$49,标准!$B$28:$B$49)</f>
        <v>#N/A</v>
      </c>
      <c r="O107" s="37"/>
      <c r="P107" s="16">
        <f>LOOKUP(O107,标准!$M$256:$M$281,标准!$L$256:$L$281)</f>
        <v>0</v>
      </c>
      <c r="Q107" s="43"/>
      <c r="R107" s="16">
        <f>CHOOSE(MATCH(Q107,{20,6.45,6.25,6.05,5.45,5.25,5.05,5,4.55,4.5,4.45,4.4,4.35,4.3,4.25,4.2,4.15,4.07,4,3.55,3.5,3.46,3.42,3.38,3.34,3.3,3.27,3.24,3.21,3.18,3.15,1},-1),0,10,20,30,40,50,60,62,64,66,68,70,72,74,76,78,80,85,90,95,100,101,102,103,104,105,106,107,108,109,110,110)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07" s="15" t="e">
        <f t="shared" si="2"/>
        <v>#DIV/0!</v>
      </c>
      <c r="T107" s="16" t="e">
        <f>LOOKUP(S107,标准!$H$328:$H$332,标准!$G$328:$G$332)</f>
        <v>#DIV/0!</v>
      </c>
    </row>
    <row r="108" spans="1:20" ht="14.25">
      <c r="A108" s="46"/>
      <c r="B108" s="1" t="s">
        <v>70</v>
      </c>
      <c r="C108" s="32"/>
      <c r="D108" s="33"/>
      <c r="E108" s="34" t="e">
        <f t="shared" si="3"/>
        <v>#DIV/0!</v>
      </c>
      <c r="F108" s="18" t="e">
        <f>LOOKUP(E108,标准!$J$4:$J$11,标准!$B$4:$B$11)</f>
        <v>#DIV/0!</v>
      </c>
      <c r="G108" s="17"/>
      <c r="H108" s="16">
        <f>LOOKUP(G108,标准!$D$229:$D$250,标准!$B$229:$B$250)</f>
        <v>0</v>
      </c>
      <c r="I108" s="30"/>
      <c r="J108" s="16">
        <f>LOOKUP(I108,标准!$J$130:$J$151,标准!$B$130:$B$151)</f>
        <v>62</v>
      </c>
      <c r="K108" s="30"/>
      <c r="L108" s="16">
        <f>CHOOSE(MATCH(K108,{30,10.9,10.7,10.5,10.3,10.1,9.9,9.7,9.5,9.3,9.1,8.9,8.7,8.5,8.3,8.1,7.9,7.8,7.7,7.6,7.5,4},-1),0,10,20,30,40,50,60,62,64,66,68,70,72,74,76,78,80,85,90,95,100,100)</f>
        <v>100</v>
      </c>
      <c r="M108" s="17"/>
      <c r="N108" s="61" t="e">
        <f>LOOKUP(M108,标准!$J$28:$J$49,标准!$B$28:$B$49)</f>
        <v>#N/A</v>
      </c>
      <c r="O108" s="37"/>
      <c r="P108" s="16">
        <f>LOOKUP(O108,标准!$M$256:$M$281,标准!$L$256:$L$281)</f>
        <v>0</v>
      </c>
      <c r="Q108" s="43"/>
      <c r="R108" s="16">
        <f>CHOOSE(MATCH(Q108,{20,6.45,6.25,6.05,5.45,5.25,5.05,5,4.55,4.5,4.45,4.4,4.35,4.3,4.25,4.2,4.15,4.07,4,3.55,3.5,3.46,3.42,3.38,3.34,3.3,3.27,3.24,3.21,3.18,3.15,1},-1),0,10,20,30,40,50,60,62,64,66,68,70,72,74,76,78,80,85,90,95,100,101,102,103,104,105,106,107,108,109,110,110)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08" s="15" t="e">
        <f t="shared" si="2"/>
        <v>#DIV/0!</v>
      </c>
      <c r="T108" s="16" t="e">
        <f>LOOKUP(S108,标准!$H$328:$H$332,标准!$G$328:$G$332)</f>
        <v>#DIV/0!</v>
      </c>
    </row>
    <row r="109" spans="1:20" ht="14.25">
      <c r="A109" s="46"/>
      <c r="B109" s="1" t="s">
        <v>70</v>
      </c>
      <c r="C109" s="32"/>
      <c r="D109" s="33"/>
      <c r="E109" s="34" t="e">
        <f t="shared" si="3"/>
        <v>#DIV/0!</v>
      </c>
      <c r="F109" s="18" t="e">
        <f>LOOKUP(E109,标准!$J$4:$J$11,标准!$B$4:$B$11)</f>
        <v>#DIV/0!</v>
      </c>
      <c r="G109" s="17"/>
      <c r="H109" s="16">
        <f>LOOKUP(G109,标准!$D$229:$D$250,标准!$B$229:$B$250)</f>
        <v>0</v>
      </c>
      <c r="I109" s="30"/>
      <c r="J109" s="16">
        <f>LOOKUP(I109,标准!$J$130:$J$151,标准!$B$130:$B$151)</f>
        <v>62</v>
      </c>
      <c r="K109" s="30"/>
      <c r="L109" s="16">
        <f>CHOOSE(MATCH(K109,{30,10.9,10.7,10.5,10.3,10.1,9.9,9.7,9.5,9.3,9.1,8.9,8.7,8.5,8.3,8.1,7.9,7.8,7.7,7.6,7.5,4},-1),0,10,20,30,40,50,60,62,64,66,68,70,72,74,76,78,80,85,90,95,100,100)</f>
        <v>100</v>
      </c>
      <c r="M109" s="17"/>
      <c r="N109" s="61" t="e">
        <f>LOOKUP(M109,标准!$J$28:$J$49,标准!$B$28:$B$49)</f>
        <v>#N/A</v>
      </c>
      <c r="O109" s="37"/>
      <c r="P109" s="16">
        <f>LOOKUP(O109,标准!$M$256:$M$281,标准!$L$256:$L$281)</f>
        <v>0</v>
      </c>
      <c r="Q109" s="43"/>
      <c r="R109" s="16">
        <f>CHOOSE(MATCH(Q109,{20,6.45,6.25,6.05,5.45,5.25,5.05,5,4.55,4.5,4.45,4.4,4.35,4.3,4.25,4.2,4.15,4.07,4,3.55,3.5,3.46,3.42,3.38,3.34,3.3,3.27,3.24,3.21,3.18,3.15,1},-1),0,10,20,30,40,50,60,62,64,66,68,70,72,74,76,78,80,85,90,95,100,101,102,103,104,105,106,107,108,109,110,110)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09" s="15" t="e">
        <f t="shared" si="2"/>
        <v>#DIV/0!</v>
      </c>
      <c r="T109" s="16" t="e">
        <f>LOOKUP(S109,标准!$H$328:$H$332,标准!$G$328:$G$332)</f>
        <v>#DIV/0!</v>
      </c>
    </row>
    <row r="110" spans="1:20" ht="14.25">
      <c r="A110" s="46"/>
      <c r="B110" s="1" t="s">
        <v>70</v>
      </c>
      <c r="C110" s="32"/>
      <c r="D110" s="33"/>
      <c r="E110" s="34" t="e">
        <f t="shared" si="3"/>
        <v>#DIV/0!</v>
      </c>
      <c r="F110" s="18" t="e">
        <f>LOOKUP(E110,标准!$J$4:$J$11,标准!$B$4:$B$11)</f>
        <v>#DIV/0!</v>
      </c>
      <c r="G110" s="17"/>
      <c r="H110" s="16">
        <f>LOOKUP(G110,标准!$D$229:$D$250,标准!$B$229:$B$250)</f>
        <v>0</v>
      </c>
      <c r="I110" s="30"/>
      <c r="J110" s="16">
        <f>LOOKUP(I110,标准!$J$130:$J$151,标准!$B$130:$B$151)</f>
        <v>62</v>
      </c>
      <c r="K110" s="30"/>
      <c r="L110" s="16">
        <f>CHOOSE(MATCH(K110,{30,10.9,10.7,10.5,10.3,10.1,9.9,9.7,9.5,9.3,9.1,8.9,8.7,8.5,8.3,8.1,7.9,7.8,7.7,7.6,7.5,4},-1),0,10,20,30,40,50,60,62,64,66,68,70,72,74,76,78,80,85,90,95,100,100)</f>
        <v>100</v>
      </c>
      <c r="M110" s="17"/>
      <c r="N110" s="61" t="e">
        <f>LOOKUP(M110,标准!$J$28:$J$49,标准!$B$28:$B$49)</f>
        <v>#N/A</v>
      </c>
      <c r="O110" s="37"/>
      <c r="P110" s="16">
        <f>LOOKUP(O110,标准!$M$256:$M$281,标准!$L$256:$L$281)</f>
        <v>0</v>
      </c>
      <c r="Q110" s="43"/>
      <c r="R110" s="16">
        <f>CHOOSE(MATCH(Q110,{20,6.45,6.25,6.05,5.45,5.25,5.05,5,4.55,4.5,4.45,4.4,4.35,4.3,4.25,4.2,4.15,4.07,4,3.55,3.5,3.46,3.42,3.38,3.34,3.3,3.27,3.24,3.21,3.18,3.15,1},-1),0,10,20,30,40,50,60,62,64,66,68,70,72,74,76,78,80,85,90,95,100,101,102,103,104,105,106,107,108,109,110,110)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10" s="15" t="e">
        <f t="shared" si="2"/>
        <v>#DIV/0!</v>
      </c>
      <c r="T110" s="16" t="e">
        <f>LOOKUP(S110,标准!$H$328:$H$332,标准!$G$328:$G$332)</f>
        <v>#DIV/0!</v>
      </c>
    </row>
    <row r="111" spans="1:20" ht="14.25">
      <c r="A111" s="46"/>
      <c r="B111" s="1" t="s">
        <v>70</v>
      </c>
      <c r="C111" s="32"/>
      <c r="D111" s="33"/>
      <c r="E111" s="34" t="e">
        <f t="shared" si="3"/>
        <v>#DIV/0!</v>
      </c>
      <c r="F111" s="18" t="e">
        <f>LOOKUP(E111,标准!$J$4:$J$11,标准!$B$4:$B$11)</f>
        <v>#DIV/0!</v>
      </c>
      <c r="G111" s="17"/>
      <c r="H111" s="16">
        <f>LOOKUP(G111,标准!$D$229:$D$250,标准!$B$229:$B$250)</f>
        <v>0</v>
      </c>
      <c r="I111" s="30"/>
      <c r="J111" s="16">
        <f>LOOKUP(I111,标准!$J$130:$J$151,标准!$B$130:$B$151)</f>
        <v>62</v>
      </c>
      <c r="K111" s="30"/>
      <c r="L111" s="16">
        <f>CHOOSE(MATCH(K111,{30,10.9,10.7,10.5,10.3,10.1,9.9,9.7,9.5,9.3,9.1,8.9,8.7,8.5,8.3,8.1,7.9,7.8,7.7,7.6,7.5,4},-1),0,10,20,30,40,50,60,62,64,66,68,70,72,74,76,78,80,85,90,95,100,100)</f>
        <v>100</v>
      </c>
      <c r="M111" s="17"/>
      <c r="N111" s="61" t="e">
        <f>LOOKUP(M111,标准!$J$28:$J$49,标准!$B$28:$B$49)</f>
        <v>#N/A</v>
      </c>
      <c r="O111" s="37"/>
      <c r="P111" s="16">
        <f>LOOKUP(O111,标准!$M$256:$M$281,标准!$L$256:$L$281)</f>
        <v>0</v>
      </c>
      <c r="Q111" s="43"/>
      <c r="R111" s="16">
        <f>CHOOSE(MATCH(Q111,{20,6.45,6.25,6.05,5.45,5.25,5.05,5,4.55,4.5,4.45,4.4,4.35,4.3,4.25,4.2,4.15,4.07,4,3.55,3.5,3.46,3.42,3.38,3.34,3.3,3.27,3.24,3.21,3.18,3.15,1},-1),0,10,20,30,40,50,60,62,64,66,68,70,72,74,76,78,80,85,90,95,100,101,102,103,104,105,106,107,108,109,110,110)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11" s="15" t="e">
        <f t="shared" si="2"/>
        <v>#DIV/0!</v>
      </c>
      <c r="T111" s="16" t="e">
        <f>LOOKUP(S111,标准!$H$328:$H$332,标准!$G$328:$G$332)</f>
        <v>#DIV/0!</v>
      </c>
    </row>
    <row r="112" spans="1:20" ht="14.25">
      <c r="A112" s="46"/>
      <c r="B112" s="1" t="s">
        <v>70</v>
      </c>
      <c r="C112" s="32"/>
      <c r="D112" s="33"/>
      <c r="E112" s="34" t="e">
        <f t="shared" si="3"/>
        <v>#DIV/0!</v>
      </c>
      <c r="F112" s="18" t="e">
        <f>LOOKUP(E112,标准!$J$4:$J$11,标准!$B$4:$B$11)</f>
        <v>#DIV/0!</v>
      </c>
      <c r="G112" s="17"/>
      <c r="H112" s="16">
        <f>LOOKUP(G112,标准!$D$229:$D$250,标准!$B$229:$B$250)</f>
        <v>0</v>
      </c>
      <c r="I112" s="30"/>
      <c r="J112" s="16">
        <f>LOOKUP(I112,标准!$J$130:$J$151,标准!$B$130:$B$151)</f>
        <v>62</v>
      </c>
      <c r="K112" s="30"/>
      <c r="L112" s="16">
        <f>CHOOSE(MATCH(K112,{30,10.9,10.7,10.5,10.3,10.1,9.9,9.7,9.5,9.3,9.1,8.9,8.7,8.5,8.3,8.1,7.9,7.8,7.7,7.6,7.5,4},-1),0,10,20,30,40,50,60,62,64,66,68,70,72,74,76,78,80,85,90,95,100,100)</f>
        <v>100</v>
      </c>
      <c r="M112" s="17"/>
      <c r="N112" s="61" t="e">
        <f>LOOKUP(M112,标准!$J$28:$J$49,标准!$B$28:$B$49)</f>
        <v>#N/A</v>
      </c>
      <c r="O112" s="37"/>
      <c r="P112" s="16">
        <f>LOOKUP(O112,标准!$M$256:$M$281,标准!$L$256:$L$281)</f>
        <v>0</v>
      </c>
      <c r="Q112" s="43"/>
      <c r="R112" s="16">
        <f>CHOOSE(MATCH(Q112,{20,6.45,6.25,6.05,5.45,5.25,5.05,5,4.55,4.5,4.45,4.4,4.35,4.3,4.25,4.2,4.15,4.07,4,3.55,3.5,3.46,3.42,3.38,3.34,3.3,3.27,3.24,3.21,3.18,3.15,1},-1),0,10,20,30,40,50,60,62,64,66,68,70,72,74,76,78,80,85,90,95,100,101,102,103,104,105,106,107,108,109,110,110)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12" s="15" t="e">
        <f t="shared" si="2"/>
        <v>#DIV/0!</v>
      </c>
      <c r="T112" s="16" t="e">
        <f>LOOKUP(S112,标准!$H$328:$H$332,标准!$G$328:$G$332)</f>
        <v>#DIV/0!</v>
      </c>
    </row>
    <row r="113" spans="1:20" ht="14.25">
      <c r="A113" s="46"/>
      <c r="B113" s="1" t="s">
        <v>70</v>
      </c>
      <c r="C113" s="32"/>
      <c r="D113" s="33"/>
      <c r="E113" s="34" t="e">
        <f t="shared" si="3"/>
        <v>#DIV/0!</v>
      </c>
      <c r="F113" s="18" t="e">
        <f>LOOKUP(E113,标准!$J$4:$J$11,标准!$B$4:$B$11)</f>
        <v>#DIV/0!</v>
      </c>
      <c r="G113" s="17"/>
      <c r="H113" s="16">
        <f>LOOKUP(G113,标准!$D$229:$D$250,标准!$B$229:$B$250)</f>
        <v>0</v>
      </c>
      <c r="I113" s="30"/>
      <c r="J113" s="16">
        <f>LOOKUP(I113,标准!$J$130:$J$151,标准!$B$130:$B$151)</f>
        <v>62</v>
      </c>
      <c r="K113" s="30"/>
      <c r="L113" s="16">
        <f>CHOOSE(MATCH(K113,{30,10.9,10.7,10.5,10.3,10.1,9.9,9.7,9.5,9.3,9.1,8.9,8.7,8.5,8.3,8.1,7.9,7.8,7.7,7.6,7.5,4},-1),0,10,20,30,40,50,60,62,64,66,68,70,72,74,76,78,80,85,90,95,100,100)</f>
        <v>100</v>
      </c>
      <c r="M113" s="17"/>
      <c r="N113" s="61" t="e">
        <f>LOOKUP(M113,标准!$J$28:$J$49,标准!$B$28:$B$49)</f>
        <v>#N/A</v>
      </c>
      <c r="O113" s="37"/>
      <c r="P113" s="16">
        <f>LOOKUP(O113,标准!$M$256:$M$281,标准!$L$256:$L$281)</f>
        <v>0</v>
      </c>
      <c r="Q113" s="43"/>
      <c r="R113" s="16">
        <f>CHOOSE(MATCH(Q113,{20,6.45,6.25,6.05,5.45,5.25,5.05,5,4.55,4.5,4.45,4.4,4.35,4.3,4.25,4.2,4.15,4.07,4,3.55,3.5,3.46,3.42,3.38,3.34,3.3,3.27,3.24,3.21,3.18,3.15,1},-1),0,10,20,30,40,50,60,62,64,66,68,70,72,74,76,78,80,85,90,95,100,101,102,103,104,105,106,107,108,109,110,110)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13" s="15" t="e">
        <f t="shared" si="2"/>
        <v>#DIV/0!</v>
      </c>
      <c r="T113" s="16" t="e">
        <f>LOOKUP(S113,标准!$H$328:$H$332,标准!$G$328:$G$332)</f>
        <v>#DIV/0!</v>
      </c>
    </row>
    <row r="114" spans="1:20" ht="14.25">
      <c r="A114" s="46"/>
      <c r="B114" s="1" t="s">
        <v>70</v>
      </c>
      <c r="C114" s="32"/>
      <c r="D114" s="33"/>
      <c r="E114" s="34" t="e">
        <f t="shared" si="3"/>
        <v>#DIV/0!</v>
      </c>
      <c r="F114" s="18" t="e">
        <f>LOOKUP(E114,标准!$J$4:$J$11,标准!$B$4:$B$11)</f>
        <v>#DIV/0!</v>
      </c>
      <c r="G114" s="17"/>
      <c r="H114" s="16">
        <f>LOOKUP(G114,标准!$D$229:$D$250,标准!$B$229:$B$250)</f>
        <v>0</v>
      </c>
      <c r="I114" s="30"/>
      <c r="J114" s="16">
        <f>LOOKUP(I114,标准!$J$130:$J$151,标准!$B$130:$B$151)</f>
        <v>62</v>
      </c>
      <c r="K114" s="30"/>
      <c r="L114" s="16">
        <f>CHOOSE(MATCH(K114,{30,10.9,10.7,10.5,10.3,10.1,9.9,9.7,9.5,9.3,9.1,8.9,8.7,8.5,8.3,8.1,7.9,7.8,7.7,7.6,7.5,4},-1),0,10,20,30,40,50,60,62,64,66,68,70,72,74,76,78,80,85,90,95,100,100)</f>
        <v>100</v>
      </c>
      <c r="M114" s="17"/>
      <c r="N114" s="61" t="e">
        <f>LOOKUP(M114,标准!$J$28:$J$49,标准!$B$28:$B$49)</f>
        <v>#N/A</v>
      </c>
      <c r="O114" s="37"/>
      <c r="P114" s="16">
        <f>LOOKUP(O114,标准!$M$256:$M$281,标准!$L$256:$L$281)</f>
        <v>0</v>
      </c>
      <c r="Q114" s="43"/>
      <c r="R114" s="16">
        <f>CHOOSE(MATCH(Q114,{20,6.45,6.25,6.05,5.45,5.25,5.05,5,4.55,4.5,4.45,4.4,4.35,4.3,4.25,4.2,4.15,4.07,4,3.55,3.5,3.46,3.42,3.38,3.34,3.3,3.27,3.24,3.21,3.18,3.15,1},-1),0,10,20,30,40,50,60,62,64,66,68,70,72,74,76,78,80,85,90,95,100,101,102,103,104,105,106,107,108,109,110,110)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14" s="15" t="e">
        <f t="shared" si="2"/>
        <v>#DIV/0!</v>
      </c>
      <c r="T114" s="16" t="e">
        <f>LOOKUP(S114,标准!$H$328:$H$332,标准!$G$328:$G$332)</f>
        <v>#DIV/0!</v>
      </c>
    </row>
    <row r="115" spans="1:20" ht="14.25">
      <c r="A115" s="46"/>
      <c r="B115" s="1" t="s">
        <v>70</v>
      </c>
      <c r="C115" s="32"/>
      <c r="D115" s="33"/>
      <c r="E115" s="34" t="e">
        <f t="shared" si="3"/>
        <v>#DIV/0!</v>
      </c>
      <c r="F115" s="18" t="e">
        <f>LOOKUP(E115,标准!$J$4:$J$11,标准!$B$4:$B$11)</f>
        <v>#DIV/0!</v>
      </c>
      <c r="G115" s="17"/>
      <c r="H115" s="16">
        <f>LOOKUP(G115,标准!$D$229:$D$250,标准!$B$229:$B$250)</f>
        <v>0</v>
      </c>
      <c r="I115" s="30"/>
      <c r="J115" s="16">
        <f>LOOKUP(I115,标准!$J$130:$J$151,标准!$B$130:$B$151)</f>
        <v>62</v>
      </c>
      <c r="K115" s="30"/>
      <c r="L115" s="16">
        <f>CHOOSE(MATCH(K115,{30,10.9,10.7,10.5,10.3,10.1,9.9,9.7,9.5,9.3,9.1,8.9,8.7,8.5,8.3,8.1,7.9,7.8,7.7,7.6,7.5,4},-1),0,10,20,30,40,50,60,62,64,66,68,70,72,74,76,78,80,85,90,95,100,100)</f>
        <v>100</v>
      </c>
      <c r="M115" s="17"/>
      <c r="N115" s="61" t="e">
        <f>LOOKUP(M115,标准!$J$28:$J$49,标准!$B$28:$B$49)</f>
        <v>#N/A</v>
      </c>
      <c r="O115" s="37"/>
      <c r="P115" s="16">
        <f>LOOKUP(O115,标准!$M$256:$M$281,标准!$L$256:$L$281)</f>
        <v>0</v>
      </c>
      <c r="Q115" s="43"/>
      <c r="R115" s="16">
        <f>CHOOSE(MATCH(Q115,{20,6.45,6.25,6.05,5.45,5.25,5.05,5,4.55,4.5,4.45,4.4,4.35,4.3,4.25,4.2,4.15,4.07,4,3.55,3.5,3.46,3.42,3.38,3.34,3.3,3.27,3.24,3.21,3.18,3.15,1},-1),0,10,20,30,40,50,60,62,64,66,68,70,72,74,76,78,80,85,90,95,100,101,102,103,104,105,106,107,108,109,110,110)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15" s="15" t="e">
        <f t="shared" si="2"/>
        <v>#DIV/0!</v>
      </c>
      <c r="T115" s="16" t="e">
        <f>LOOKUP(S115,标准!$H$328:$H$332,标准!$G$328:$G$332)</f>
        <v>#DIV/0!</v>
      </c>
    </row>
    <row r="116" spans="1:20" ht="14.25">
      <c r="A116" s="46"/>
      <c r="B116" s="1" t="s">
        <v>70</v>
      </c>
      <c r="C116" s="32"/>
      <c r="D116" s="33"/>
      <c r="E116" s="34" t="e">
        <f t="shared" si="3"/>
        <v>#DIV/0!</v>
      </c>
      <c r="F116" s="18" t="e">
        <f>LOOKUP(E116,标准!$J$4:$J$11,标准!$B$4:$B$11)</f>
        <v>#DIV/0!</v>
      </c>
      <c r="G116" s="17"/>
      <c r="H116" s="16">
        <f>LOOKUP(G116,标准!$D$229:$D$250,标准!$B$229:$B$250)</f>
        <v>0</v>
      </c>
      <c r="I116" s="30"/>
      <c r="J116" s="16">
        <f>LOOKUP(I116,标准!$J$130:$J$151,标准!$B$130:$B$151)</f>
        <v>62</v>
      </c>
      <c r="K116" s="30"/>
      <c r="L116" s="16">
        <f>CHOOSE(MATCH(K116,{30,10.9,10.7,10.5,10.3,10.1,9.9,9.7,9.5,9.3,9.1,8.9,8.7,8.5,8.3,8.1,7.9,7.8,7.7,7.6,7.5,4},-1),0,10,20,30,40,50,60,62,64,66,68,70,72,74,76,78,80,85,90,95,100,100)</f>
        <v>100</v>
      </c>
      <c r="M116" s="17"/>
      <c r="N116" s="61" t="e">
        <f>LOOKUP(M116,标准!$J$28:$J$49,标准!$B$28:$B$49)</f>
        <v>#N/A</v>
      </c>
      <c r="O116" s="37"/>
      <c r="P116" s="16">
        <f>LOOKUP(O116,标准!$M$256:$M$281,标准!$L$256:$L$281)</f>
        <v>0</v>
      </c>
      <c r="Q116" s="43"/>
      <c r="R116" s="16">
        <f>CHOOSE(MATCH(Q116,{20,6.45,6.25,6.05,5.45,5.25,5.05,5,4.55,4.5,4.45,4.4,4.35,4.3,4.25,4.2,4.15,4.07,4,3.55,3.5,3.46,3.42,3.38,3.34,3.3,3.27,3.24,3.21,3.18,3.15,1},-1),0,10,20,30,40,50,60,62,64,66,68,70,72,74,76,78,80,85,90,95,100,101,102,103,104,105,106,107,108,109,110,110)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16" s="15" t="e">
        <f t="shared" si="2"/>
        <v>#DIV/0!</v>
      </c>
      <c r="T116" s="16" t="e">
        <f>LOOKUP(S116,标准!$H$328:$H$332,标准!$G$328:$G$332)</f>
        <v>#DIV/0!</v>
      </c>
    </row>
    <row r="117" spans="1:20" ht="14.25">
      <c r="A117" s="46"/>
      <c r="B117" s="1" t="s">
        <v>70</v>
      </c>
      <c r="C117" s="32"/>
      <c r="D117" s="33"/>
      <c r="E117" s="34" t="e">
        <f t="shared" si="3"/>
        <v>#DIV/0!</v>
      </c>
      <c r="F117" s="18" t="e">
        <f>LOOKUP(E117,标准!$J$4:$J$11,标准!$B$4:$B$11)</f>
        <v>#DIV/0!</v>
      </c>
      <c r="G117" s="17"/>
      <c r="H117" s="16">
        <f>LOOKUP(G117,标准!$D$229:$D$250,标准!$B$229:$B$250)</f>
        <v>0</v>
      </c>
      <c r="I117" s="30"/>
      <c r="J117" s="16">
        <f>LOOKUP(I117,标准!$J$130:$J$151,标准!$B$130:$B$151)</f>
        <v>62</v>
      </c>
      <c r="K117" s="30"/>
      <c r="L117" s="16">
        <f>CHOOSE(MATCH(K117,{30,10.9,10.7,10.5,10.3,10.1,9.9,9.7,9.5,9.3,9.1,8.9,8.7,8.5,8.3,8.1,7.9,7.8,7.7,7.6,7.5,4},-1),0,10,20,30,40,50,60,62,64,66,68,70,72,74,76,78,80,85,90,95,100,100)</f>
        <v>100</v>
      </c>
      <c r="M117" s="17"/>
      <c r="N117" s="61" t="e">
        <f>LOOKUP(M117,标准!$J$28:$J$49,标准!$B$28:$B$49)</f>
        <v>#N/A</v>
      </c>
      <c r="O117" s="37"/>
      <c r="P117" s="16">
        <f>LOOKUP(O117,标准!$M$256:$M$281,标准!$L$256:$L$281)</f>
        <v>0</v>
      </c>
      <c r="Q117" s="43"/>
      <c r="R117" s="16">
        <f>CHOOSE(MATCH(Q117,{20,6.45,6.25,6.05,5.45,5.25,5.05,5,4.55,4.5,4.45,4.4,4.35,4.3,4.25,4.2,4.15,4.07,4,3.55,3.5,3.46,3.42,3.38,3.34,3.3,3.27,3.24,3.21,3.18,3.15,1},-1),0,10,20,30,40,50,60,62,64,66,68,70,72,74,76,78,80,85,90,95,100,101,102,103,104,105,106,107,108,109,110,110)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17" s="15" t="e">
        <f t="shared" si="2"/>
        <v>#DIV/0!</v>
      </c>
      <c r="T117" s="16" t="e">
        <f>LOOKUP(S117,标准!$H$328:$H$332,标准!$G$328:$G$332)</f>
        <v>#DIV/0!</v>
      </c>
    </row>
    <row r="118" spans="1:20" ht="14.25">
      <c r="A118" s="46"/>
      <c r="B118" s="1" t="s">
        <v>70</v>
      </c>
      <c r="C118" s="32"/>
      <c r="D118" s="33"/>
      <c r="E118" s="34" t="e">
        <f t="shared" si="3"/>
        <v>#DIV/0!</v>
      </c>
      <c r="F118" s="18" t="e">
        <f>LOOKUP(E118,标准!$J$4:$J$11,标准!$B$4:$B$11)</f>
        <v>#DIV/0!</v>
      </c>
      <c r="G118" s="17"/>
      <c r="H118" s="16">
        <f>LOOKUP(G118,标准!$D$229:$D$250,标准!$B$229:$B$250)</f>
        <v>0</v>
      </c>
      <c r="I118" s="30"/>
      <c r="J118" s="16">
        <f>LOOKUP(I118,标准!$J$130:$J$151,标准!$B$130:$B$151)</f>
        <v>62</v>
      </c>
      <c r="K118" s="30"/>
      <c r="L118" s="16">
        <f>CHOOSE(MATCH(K118,{30,10.9,10.7,10.5,10.3,10.1,9.9,9.7,9.5,9.3,9.1,8.9,8.7,8.5,8.3,8.1,7.9,7.8,7.7,7.6,7.5,4},-1),0,10,20,30,40,50,60,62,64,66,68,70,72,74,76,78,80,85,90,95,100,100)</f>
        <v>100</v>
      </c>
      <c r="M118" s="17"/>
      <c r="N118" s="61" t="e">
        <f>LOOKUP(M118,标准!$J$28:$J$49,标准!$B$28:$B$49)</f>
        <v>#N/A</v>
      </c>
      <c r="O118" s="37"/>
      <c r="P118" s="16">
        <f>LOOKUP(O118,标准!$M$256:$M$281,标准!$L$256:$L$281)</f>
        <v>0</v>
      </c>
      <c r="Q118" s="43"/>
      <c r="R118" s="16">
        <f>CHOOSE(MATCH(Q118,{20,6.45,6.25,6.05,5.45,5.25,5.05,5,4.55,4.5,4.45,4.4,4.35,4.3,4.25,4.2,4.15,4.07,4,3.55,3.5,3.46,3.42,3.38,3.34,3.3,3.27,3.24,3.21,3.18,3.15,1},-1),0,10,20,30,40,50,60,62,64,66,68,70,72,74,76,78,80,85,90,95,100,101,102,103,104,105,106,107,108,109,110,110)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18" s="15" t="e">
        <f t="shared" si="2"/>
        <v>#DIV/0!</v>
      </c>
      <c r="T118" s="16" t="e">
        <f>LOOKUP(S118,标准!$H$328:$H$332,标准!$G$328:$G$332)</f>
        <v>#DIV/0!</v>
      </c>
    </row>
    <row r="119" spans="1:20" ht="14.25">
      <c r="A119" s="46"/>
      <c r="B119" s="1" t="s">
        <v>70</v>
      </c>
      <c r="C119" s="32"/>
      <c r="D119" s="33"/>
      <c r="E119" s="34" t="e">
        <f t="shared" si="3"/>
        <v>#DIV/0!</v>
      </c>
      <c r="F119" s="18" t="e">
        <f>LOOKUP(E119,标准!$J$4:$J$11,标准!$B$4:$B$11)</f>
        <v>#DIV/0!</v>
      </c>
      <c r="G119" s="17"/>
      <c r="H119" s="16">
        <f>LOOKUP(G119,标准!$D$229:$D$250,标准!$B$229:$B$250)</f>
        <v>0</v>
      </c>
      <c r="I119" s="30"/>
      <c r="J119" s="16">
        <f>LOOKUP(I119,标准!$J$130:$J$151,标准!$B$130:$B$151)</f>
        <v>62</v>
      </c>
      <c r="K119" s="30"/>
      <c r="L119" s="16">
        <f>CHOOSE(MATCH(K119,{30,10.9,10.7,10.5,10.3,10.1,9.9,9.7,9.5,9.3,9.1,8.9,8.7,8.5,8.3,8.1,7.9,7.8,7.7,7.6,7.5,4},-1),0,10,20,30,40,50,60,62,64,66,68,70,72,74,76,78,80,85,90,95,100,100)</f>
        <v>100</v>
      </c>
      <c r="M119" s="17"/>
      <c r="N119" s="61" t="e">
        <f>LOOKUP(M119,标准!$J$28:$J$49,标准!$B$28:$B$49)</f>
        <v>#N/A</v>
      </c>
      <c r="O119" s="37"/>
      <c r="P119" s="16">
        <f>LOOKUP(O119,标准!$M$256:$M$281,标准!$L$256:$L$281)</f>
        <v>0</v>
      </c>
      <c r="Q119" s="43"/>
      <c r="R119" s="16">
        <f>CHOOSE(MATCH(Q119,{20,6.45,6.25,6.05,5.45,5.25,5.05,5,4.55,4.5,4.45,4.4,4.35,4.3,4.25,4.2,4.15,4.07,4,3.55,3.5,3.46,3.42,3.38,3.34,3.3,3.27,3.24,3.21,3.18,3.15,1},-1),0,10,20,30,40,50,60,62,64,66,68,70,72,74,76,78,80,85,90,95,100,101,102,103,104,105,106,107,108,109,110,110)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19" s="15" t="e">
        <f t="shared" si="2"/>
        <v>#DIV/0!</v>
      </c>
      <c r="T119" s="16" t="e">
        <f>LOOKUP(S119,标准!$H$328:$H$332,标准!$G$328:$G$332)</f>
        <v>#DIV/0!</v>
      </c>
    </row>
    <row r="120" spans="1:20" ht="14.25">
      <c r="A120" s="46"/>
      <c r="B120" s="1" t="s">
        <v>70</v>
      </c>
      <c r="C120" s="32"/>
      <c r="D120" s="33"/>
      <c r="E120" s="34" t="e">
        <f t="shared" si="3"/>
        <v>#DIV/0!</v>
      </c>
      <c r="F120" s="18" t="e">
        <f>LOOKUP(E120,标准!$J$4:$J$11,标准!$B$4:$B$11)</f>
        <v>#DIV/0!</v>
      </c>
      <c r="G120" s="17"/>
      <c r="H120" s="16">
        <f>LOOKUP(G120,标准!$D$229:$D$250,标准!$B$229:$B$250)</f>
        <v>0</v>
      </c>
      <c r="I120" s="30"/>
      <c r="J120" s="16">
        <f>LOOKUP(I120,标准!$J$130:$J$151,标准!$B$130:$B$151)</f>
        <v>62</v>
      </c>
      <c r="K120" s="30"/>
      <c r="L120" s="16">
        <f>CHOOSE(MATCH(K120,{30,10.9,10.7,10.5,10.3,10.1,9.9,9.7,9.5,9.3,9.1,8.9,8.7,8.5,8.3,8.1,7.9,7.8,7.7,7.6,7.5,4},-1),0,10,20,30,40,50,60,62,64,66,68,70,72,74,76,78,80,85,90,95,100,100)</f>
        <v>100</v>
      </c>
      <c r="M120" s="17"/>
      <c r="N120" s="61" t="e">
        <f>LOOKUP(M120,标准!$J$28:$J$49,标准!$B$28:$B$49)</f>
        <v>#N/A</v>
      </c>
      <c r="O120" s="37"/>
      <c r="P120" s="16">
        <f>LOOKUP(O120,标准!$M$256:$M$281,标准!$L$256:$L$281)</f>
        <v>0</v>
      </c>
      <c r="Q120" s="43"/>
      <c r="R120" s="16">
        <f>CHOOSE(MATCH(Q120,{20,6.45,6.25,6.05,5.45,5.25,5.05,5,4.55,4.5,4.45,4.4,4.35,4.3,4.25,4.2,4.15,4.07,4,3.55,3.5,3.46,3.42,3.38,3.34,3.3,3.27,3.24,3.21,3.18,3.15,1},-1),0,10,20,30,40,50,60,62,64,66,68,70,72,74,76,78,80,85,90,95,100,101,102,103,104,105,106,107,108,109,110,110)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20" s="15" t="e">
        <f t="shared" si="2"/>
        <v>#DIV/0!</v>
      </c>
      <c r="T120" s="16" t="e">
        <f>LOOKUP(S120,标准!$H$328:$H$332,标准!$G$328:$G$332)</f>
        <v>#DIV/0!</v>
      </c>
    </row>
    <row r="121" spans="1:20" ht="14.25">
      <c r="A121" s="46"/>
      <c r="B121" s="1" t="s">
        <v>70</v>
      </c>
      <c r="C121" s="32"/>
      <c r="D121" s="33"/>
      <c r="E121" s="34" t="e">
        <f t="shared" si="3"/>
        <v>#DIV/0!</v>
      </c>
      <c r="F121" s="18" t="e">
        <f>LOOKUP(E121,标准!$J$4:$J$11,标准!$B$4:$B$11)</f>
        <v>#DIV/0!</v>
      </c>
      <c r="G121" s="17"/>
      <c r="H121" s="16">
        <f>LOOKUP(G121,标准!$D$229:$D$250,标准!$B$229:$B$250)</f>
        <v>0</v>
      </c>
      <c r="I121" s="30"/>
      <c r="J121" s="16">
        <f>LOOKUP(I121,标准!$J$130:$J$151,标准!$B$130:$B$151)</f>
        <v>62</v>
      </c>
      <c r="K121" s="30"/>
      <c r="L121" s="16">
        <f>CHOOSE(MATCH(K121,{30,10.9,10.7,10.5,10.3,10.1,9.9,9.7,9.5,9.3,9.1,8.9,8.7,8.5,8.3,8.1,7.9,7.8,7.7,7.6,7.5,4},-1),0,10,20,30,40,50,60,62,64,66,68,70,72,74,76,78,80,85,90,95,100,100)</f>
        <v>100</v>
      </c>
      <c r="M121" s="17"/>
      <c r="N121" s="61" t="e">
        <f>LOOKUP(M121,标准!$J$28:$J$49,标准!$B$28:$B$49)</f>
        <v>#N/A</v>
      </c>
      <c r="O121" s="37"/>
      <c r="P121" s="16">
        <f>LOOKUP(O121,标准!$M$256:$M$281,标准!$L$256:$L$281)</f>
        <v>0</v>
      </c>
      <c r="Q121" s="43"/>
      <c r="R121" s="16">
        <f>CHOOSE(MATCH(Q121,{20,6.45,6.25,6.05,5.45,5.25,5.05,5,4.55,4.5,4.45,4.4,4.35,4.3,4.25,4.2,4.15,4.07,4,3.55,3.5,3.46,3.42,3.38,3.34,3.3,3.27,3.24,3.21,3.18,3.15,1},-1),0,10,20,30,40,50,60,62,64,66,68,70,72,74,76,78,80,85,90,95,100,101,102,103,104,105,106,107,108,109,110,110)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21" s="15" t="e">
        <f t="shared" si="2"/>
        <v>#DIV/0!</v>
      </c>
      <c r="T121" s="16" t="e">
        <f>LOOKUP(S121,标准!$H$328:$H$332,标准!$G$328:$G$332)</f>
        <v>#DIV/0!</v>
      </c>
    </row>
    <row r="122" spans="1:20" ht="14.25">
      <c r="A122" s="46"/>
      <c r="B122" s="1" t="s">
        <v>70</v>
      </c>
      <c r="C122" s="32"/>
      <c r="D122" s="33"/>
      <c r="E122" s="34" t="e">
        <f t="shared" si="3"/>
        <v>#DIV/0!</v>
      </c>
      <c r="F122" s="18" t="e">
        <f>LOOKUP(E122,标准!$J$4:$J$11,标准!$B$4:$B$11)</f>
        <v>#DIV/0!</v>
      </c>
      <c r="G122" s="17"/>
      <c r="H122" s="16">
        <f>LOOKUP(G122,标准!$D$229:$D$250,标准!$B$229:$B$250)</f>
        <v>0</v>
      </c>
      <c r="I122" s="30"/>
      <c r="J122" s="16">
        <f>LOOKUP(I122,标准!$J$130:$J$151,标准!$B$130:$B$151)</f>
        <v>62</v>
      </c>
      <c r="K122" s="30"/>
      <c r="L122" s="16">
        <f>CHOOSE(MATCH(K122,{30,10.9,10.7,10.5,10.3,10.1,9.9,9.7,9.5,9.3,9.1,8.9,8.7,8.5,8.3,8.1,7.9,7.8,7.7,7.6,7.5,4},-1),0,10,20,30,40,50,60,62,64,66,68,70,72,74,76,78,80,85,90,95,100,100)</f>
        <v>100</v>
      </c>
      <c r="M122" s="17"/>
      <c r="N122" s="61" t="e">
        <f>LOOKUP(M122,标准!$J$28:$J$49,标准!$B$28:$B$49)</f>
        <v>#N/A</v>
      </c>
      <c r="O122" s="37"/>
      <c r="P122" s="16">
        <f>LOOKUP(O122,标准!$M$256:$M$281,标准!$L$256:$L$281)</f>
        <v>0</v>
      </c>
      <c r="Q122" s="43"/>
      <c r="R122" s="16">
        <f>CHOOSE(MATCH(Q122,{20,6.45,6.25,6.05,5.45,5.25,5.05,5,4.55,4.5,4.45,4.4,4.35,4.3,4.25,4.2,4.15,4.07,4,3.55,3.5,3.46,3.42,3.38,3.34,3.3,3.27,3.24,3.21,3.18,3.15,1},-1),0,10,20,30,40,50,60,62,64,66,68,70,72,74,76,78,80,85,90,95,100,101,102,103,104,105,106,107,108,109,110,110)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22" s="15" t="e">
        <f t="shared" si="2"/>
        <v>#DIV/0!</v>
      </c>
      <c r="T122" s="16" t="e">
        <f>LOOKUP(S122,标准!$H$328:$H$332,标准!$G$328:$G$332)</f>
        <v>#DIV/0!</v>
      </c>
    </row>
    <row r="123" spans="1:20" ht="14.25">
      <c r="A123" s="46"/>
      <c r="B123" s="1" t="s">
        <v>70</v>
      </c>
      <c r="C123" s="32"/>
      <c r="D123" s="33"/>
      <c r="E123" s="34" t="e">
        <f t="shared" si="3"/>
        <v>#DIV/0!</v>
      </c>
      <c r="F123" s="18" t="e">
        <f>LOOKUP(E123,标准!$J$4:$J$11,标准!$B$4:$B$11)</f>
        <v>#DIV/0!</v>
      </c>
      <c r="G123" s="17"/>
      <c r="H123" s="16">
        <f>LOOKUP(G123,标准!$D$229:$D$250,标准!$B$229:$B$250)</f>
        <v>0</v>
      </c>
      <c r="I123" s="30"/>
      <c r="J123" s="16">
        <f>LOOKUP(I123,标准!$J$130:$J$151,标准!$B$130:$B$151)</f>
        <v>62</v>
      </c>
      <c r="K123" s="30"/>
      <c r="L123" s="16">
        <f>CHOOSE(MATCH(K123,{30,10.9,10.7,10.5,10.3,10.1,9.9,9.7,9.5,9.3,9.1,8.9,8.7,8.5,8.3,8.1,7.9,7.8,7.7,7.6,7.5,4},-1),0,10,20,30,40,50,60,62,64,66,68,70,72,74,76,78,80,85,90,95,100,100)</f>
        <v>100</v>
      </c>
      <c r="M123" s="17"/>
      <c r="N123" s="61" t="e">
        <f>LOOKUP(M123,标准!$J$28:$J$49,标准!$B$28:$B$49)</f>
        <v>#N/A</v>
      </c>
      <c r="O123" s="37"/>
      <c r="P123" s="16">
        <f>LOOKUP(O123,标准!$M$256:$M$281,标准!$L$256:$L$281)</f>
        <v>0</v>
      </c>
      <c r="Q123" s="43"/>
      <c r="R123" s="16">
        <f>CHOOSE(MATCH(Q123,{20,6.45,6.25,6.05,5.45,5.25,5.05,5,4.55,4.5,4.45,4.4,4.35,4.3,4.25,4.2,4.15,4.07,4,3.55,3.5,3.46,3.42,3.38,3.34,3.3,3.27,3.24,3.21,3.18,3.15,1},-1),0,10,20,30,40,50,60,62,64,66,68,70,72,74,76,78,80,85,90,95,100,101,102,103,104,105,106,107,108,109,110,110)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23" s="15" t="e">
        <f t="shared" si="2"/>
        <v>#DIV/0!</v>
      </c>
      <c r="T123" s="16" t="e">
        <f>LOOKUP(S123,标准!$H$328:$H$332,标准!$G$328:$G$332)</f>
        <v>#DIV/0!</v>
      </c>
    </row>
    <row r="124" spans="1:20" ht="14.25">
      <c r="A124" s="46"/>
      <c r="B124" s="1" t="s">
        <v>70</v>
      </c>
      <c r="C124" s="32"/>
      <c r="D124" s="33"/>
      <c r="E124" s="34" t="e">
        <f t="shared" si="3"/>
        <v>#DIV/0!</v>
      </c>
      <c r="F124" s="18" t="e">
        <f>LOOKUP(E124,标准!$J$4:$J$11,标准!$B$4:$B$11)</f>
        <v>#DIV/0!</v>
      </c>
      <c r="G124" s="17"/>
      <c r="H124" s="16">
        <f>LOOKUP(G124,标准!$D$229:$D$250,标准!$B$229:$B$250)</f>
        <v>0</v>
      </c>
      <c r="I124" s="30"/>
      <c r="J124" s="16">
        <f>LOOKUP(I124,标准!$J$130:$J$151,标准!$B$130:$B$151)</f>
        <v>62</v>
      </c>
      <c r="K124" s="30"/>
      <c r="L124" s="16">
        <f>CHOOSE(MATCH(K124,{30,10.9,10.7,10.5,10.3,10.1,9.9,9.7,9.5,9.3,9.1,8.9,8.7,8.5,8.3,8.1,7.9,7.8,7.7,7.6,7.5,4},-1),0,10,20,30,40,50,60,62,64,66,68,70,72,74,76,78,80,85,90,95,100,100)</f>
        <v>100</v>
      </c>
      <c r="M124" s="17"/>
      <c r="N124" s="61" t="e">
        <f>LOOKUP(M124,标准!$J$28:$J$49,标准!$B$28:$B$49)</f>
        <v>#N/A</v>
      </c>
      <c r="O124" s="37"/>
      <c r="P124" s="16">
        <f>LOOKUP(O124,标准!$M$256:$M$281,标准!$L$256:$L$281)</f>
        <v>0</v>
      </c>
      <c r="Q124" s="43"/>
      <c r="R124" s="16">
        <f>CHOOSE(MATCH(Q124,{20,6.45,6.25,6.05,5.45,5.25,5.05,5,4.55,4.5,4.45,4.4,4.35,4.3,4.25,4.2,4.15,4.07,4,3.55,3.5,3.46,3.42,3.38,3.34,3.3,3.27,3.24,3.21,3.18,3.15,1},-1),0,10,20,30,40,50,60,62,64,66,68,70,72,74,76,78,80,85,90,95,100,101,102,103,104,105,106,107,108,109,110,110)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24" s="15" t="e">
        <f t="shared" si="2"/>
        <v>#DIV/0!</v>
      </c>
      <c r="T124" s="16" t="e">
        <f>LOOKUP(S124,标准!$H$328:$H$332,标准!$G$328:$G$332)</f>
        <v>#DIV/0!</v>
      </c>
    </row>
    <row r="125" spans="1:20" ht="14.25">
      <c r="A125" s="46"/>
      <c r="B125" s="1" t="s">
        <v>70</v>
      </c>
      <c r="C125" s="32"/>
      <c r="D125" s="33"/>
      <c r="E125" s="34" t="e">
        <f t="shared" si="3"/>
        <v>#DIV/0!</v>
      </c>
      <c r="F125" s="18" t="e">
        <f>LOOKUP(E125,标准!$J$4:$J$11,标准!$B$4:$B$11)</f>
        <v>#DIV/0!</v>
      </c>
      <c r="G125" s="17"/>
      <c r="H125" s="16">
        <f>LOOKUP(G125,标准!$D$229:$D$250,标准!$B$229:$B$250)</f>
        <v>0</v>
      </c>
      <c r="I125" s="30"/>
      <c r="J125" s="16">
        <f>LOOKUP(I125,标准!$J$130:$J$151,标准!$B$130:$B$151)</f>
        <v>62</v>
      </c>
      <c r="K125" s="30"/>
      <c r="L125" s="16">
        <f>CHOOSE(MATCH(K125,{30,10.9,10.7,10.5,10.3,10.1,9.9,9.7,9.5,9.3,9.1,8.9,8.7,8.5,8.3,8.1,7.9,7.8,7.7,7.6,7.5,4},-1),0,10,20,30,40,50,60,62,64,66,68,70,72,74,76,78,80,85,90,95,100,100)</f>
        <v>100</v>
      </c>
      <c r="M125" s="17"/>
      <c r="N125" s="61" t="e">
        <f>LOOKUP(M125,标准!$J$28:$J$49,标准!$B$28:$B$49)</f>
        <v>#N/A</v>
      </c>
      <c r="O125" s="37"/>
      <c r="P125" s="16">
        <f>LOOKUP(O125,标准!$M$256:$M$281,标准!$L$256:$L$281)</f>
        <v>0</v>
      </c>
      <c r="Q125" s="43"/>
      <c r="R125" s="16">
        <f>CHOOSE(MATCH(Q125,{20,6.45,6.25,6.05,5.45,5.25,5.05,5,4.55,4.5,4.45,4.4,4.35,4.3,4.25,4.2,4.15,4.07,4,3.55,3.5,3.46,3.42,3.38,3.34,3.3,3.27,3.24,3.21,3.18,3.15,1},-1),0,10,20,30,40,50,60,62,64,66,68,70,72,74,76,78,80,85,90,95,100,101,102,103,104,105,106,107,108,109,110,110)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25" s="15" t="e">
        <f t="shared" si="2"/>
        <v>#DIV/0!</v>
      </c>
      <c r="T125" s="16" t="e">
        <f>LOOKUP(S125,标准!$H$328:$H$332,标准!$G$328:$G$332)</f>
        <v>#DIV/0!</v>
      </c>
    </row>
    <row r="126" spans="1:20" ht="14.25">
      <c r="A126" s="46"/>
      <c r="B126" s="1" t="s">
        <v>70</v>
      </c>
      <c r="C126" s="32"/>
      <c r="D126" s="33"/>
      <c r="E126" s="34" t="e">
        <f t="shared" si="3"/>
        <v>#DIV/0!</v>
      </c>
      <c r="F126" s="18" t="e">
        <f>LOOKUP(E126,标准!$J$4:$J$11,标准!$B$4:$B$11)</f>
        <v>#DIV/0!</v>
      </c>
      <c r="G126" s="17"/>
      <c r="H126" s="16">
        <f>LOOKUP(G126,标准!$D$229:$D$250,标准!$B$229:$B$250)</f>
        <v>0</v>
      </c>
      <c r="I126" s="30"/>
      <c r="J126" s="16">
        <f>LOOKUP(I126,标准!$J$130:$J$151,标准!$B$130:$B$151)</f>
        <v>62</v>
      </c>
      <c r="K126" s="30"/>
      <c r="L126" s="16">
        <f>CHOOSE(MATCH(K126,{30,10.9,10.7,10.5,10.3,10.1,9.9,9.7,9.5,9.3,9.1,8.9,8.7,8.5,8.3,8.1,7.9,7.8,7.7,7.6,7.5,4},-1),0,10,20,30,40,50,60,62,64,66,68,70,72,74,76,78,80,85,90,95,100,100)</f>
        <v>100</v>
      </c>
      <c r="M126" s="17"/>
      <c r="N126" s="61" t="e">
        <f>LOOKUP(M126,标准!$J$28:$J$49,标准!$B$28:$B$49)</f>
        <v>#N/A</v>
      </c>
      <c r="O126" s="37"/>
      <c r="P126" s="16">
        <f>LOOKUP(O126,标准!$M$256:$M$281,标准!$L$256:$L$281)</f>
        <v>0</v>
      </c>
      <c r="Q126" s="43"/>
      <c r="R126" s="16">
        <f>CHOOSE(MATCH(Q126,{20,6.45,6.25,6.05,5.45,5.25,5.05,5,4.55,4.5,4.45,4.4,4.35,4.3,4.25,4.2,4.15,4.07,4,3.55,3.5,3.46,3.42,3.38,3.34,3.3,3.27,3.24,3.21,3.18,3.15,1},-1),0,10,20,30,40,50,60,62,64,66,68,70,72,74,76,78,80,85,90,95,100,101,102,103,104,105,106,107,108,109,110,110)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26" s="15" t="e">
        <f t="shared" si="2"/>
        <v>#DIV/0!</v>
      </c>
      <c r="T126" s="16" t="e">
        <f>LOOKUP(S126,标准!$H$328:$H$332,标准!$G$328:$G$332)</f>
        <v>#DIV/0!</v>
      </c>
    </row>
    <row r="127" spans="1:20" ht="14.25">
      <c r="A127" s="46"/>
      <c r="B127" s="1" t="s">
        <v>70</v>
      </c>
      <c r="C127" s="32"/>
      <c r="D127" s="33"/>
      <c r="E127" s="34" t="e">
        <f t="shared" si="3"/>
        <v>#DIV/0!</v>
      </c>
      <c r="F127" s="18" t="e">
        <f>LOOKUP(E127,标准!$J$4:$J$11,标准!$B$4:$B$11)</f>
        <v>#DIV/0!</v>
      </c>
      <c r="G127" s="17"/>
      <c r="H127" s="16">
        <f>LOOKUP(G127,标准!$D$229:$D$250,标准!$B$229:$B$250)</f>
        <v>0</v>
      </c>
      <c r="I127" s="30"/>
      <c r="J127" s="16">
        <f>LOOKUP(I127,标准!$J$130:$J$151,标准!$B$130:$B$151)</f>
        <v>62</v>
      </c>
      <c r="K127" s="30"/>
      <c r="L127" s="16">
        <f>CHOOSE(MATCH(K127,{30,10.9,10.7,10.5,10.3,10.1,9.9,9.7,9.5,9.3,9.1,8.9,8.7,8.5,8.3,8.1,7.9,7.8,7.7,7.6,7.5,4},-1),0,10,20,30,40,50,60,62,64,66,68,70,72,74,76,78,80,85,90,95,100,100)</f>
        <v>100</v>
      </c>
      <c r="M127" s="17"/>
      <c r="N127" s="61" t="e">
        <f>LOOKUP(M127,标准!$J$28:$J$49,标准!$B$28:$B$49)</f>
        <v>#N/A</v>
      </c>
      <c r="O127" s="37"/>
      <c r="P127" s="16">
        <f>LOOKUP(O127,标准!$M$256:$M$281,标准!$L$256:$L$281)</f>
        <v>0</v>
      </c>
      <c r="Q127" s="43"/>
      <c r="R127" s="16">
        <f>CHOOSE(MATCH(Q127,{20,6.45,6.25,6.05,5.45,5.25,5.05,5,4.55,4.5,4.45,4.4,4.35,4.3,4.25,4.2,4.15,4.07,4,3.55,3.5,3.46,3.42,3.38,3.34,3.3,3.27,3.24,3.21,3.18,3.15,1},-1),0,10,20,30,40,50,60,62,64,66,68,70,72,74,76,78,80,85,90,95,100,101,102,103,104,105,106,107,108,109,110,110)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27" s="15" t="e">
        <f t="shared" si="2"/>
        <v>#DIV/0!</v>
      </c>
      <c r="T127" s="16" t="e">
        <f>LOOKUP(S127,标准!$H$328:$H$332,标准!$G$328:$G$332)</f>
        <v>#DIV/0!</v>
      </c>
    </row>
    <row r="128" spans="1:20" ht="14.25">
      <c r="A128" s="46"/>
      <c r="B128" s="1" t="s">
        <v>70</v>
      </c>
      <c r="C128" s="32"/>
      <c r="D128" s="33"/>
      <c r="E128" s="34" t="e">
        <f t="shared" si="3"/>
        <v>#DIV/0!</v>
      </c>
      <c r="F128" s="18" t="e">
        <f>LOOKUP(E128,标准!$J$4:$J$11,标准!$B$4:$B$11)</f>
        <v>#DIV/0!</v>
      </c>
      <c r="G128" s="17"/>
      <c r="H128" s="16">
        <f>LOOKUP(G128,标准!$D$229:$D$250,标准!$B$229:$B$250)</f>
        <v>0</v>
      </c>
      <c r="I128" s="30"/>
      <c r="J128" s="16">
        <f>LOOKUP(I128,标准!$J$130:$J$151,标准!$B$130:$B$151)</f>
        <v>62</v>
      </c>
      <c r="K128" s="30"/>
      <c r="L128" s="16">
        <f>CHOOSE(MATCH(K128,{30,10.9,10.7,10.5,10.3,10.1,9.9,9.7,9.5,9.3,9.1,8.9,8.7,8.5,8.3,8.1,7.9,7.8,7.7,7.6,7.5,4},-1),0,10,20,30,40,50,60,62,64,66,68,70,72,74,76,78,80,85,90,95,100,100)</f>
        <v>100</v>
      </c>
      <c r="M128" s="17"/>
      <c r="N128" s="61" t="e">
        <f>LOOKUP(M128,标准!$J$28:$J$49,标准!$B$28:$B$49)</f>
        <v>#N/A</v>
      </c>
      <c r="O128" s="37"/>
      <c r="P128" s="16">
        <f>LOOKUP(O128,标准!$M$256:$M$281,标准!$L$256:$L$281)</f>
        <v>0</v>
      </c>
      <c r="Q128" s="43"/>
      <c r="R128" s="16">
        <f>CHOOSE(MATCH(Q128,{20,6.45,6.25,6.05,5.45,5.25,5.05,5,4.55,4.5,4.45,4.4,4.35,4.3,4.25,4.2,4.15,4.07,4,3.55,3.5,3.46,3.42,3.38,3.34,3.3,3.27,3.24,3.21,3.18,3.15,1},-1),0,10,20,30,40,50,60,62,64,66,68,70,72,74,76,78,80,85,90,95,100,101,102,103,104,105,106,107,108,109,110,110)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28" s="15" t="e">
        <f t="shared" si="2"/>
        <v>#DIV/0!</v>
      </c>
      <c r="T128" s="16" t="e">
        <f>LOOKUP(S128,标准!$H$328:$H$332,标准!$G$328:$G$332)</f>
        <v>#DIV/0!</v>
      </c>
    </row>
    <row r="129" spans="1:20" ht="14.25">
      <c r="A129" s="46"/>
      <c r="B129" s="1" t="s">
        <v>70</v>
      </c>
      <c r="C129" s="32"/>
      <c r="D129" s="33"/>
      <c r="E129" s="34" t="e">
        <f t="shared" si="3"/>
        <v>#DIV/0!</v>
      </c>
      <c r="F129" s="18" t="e">
        <f>LOOKUP(E129,标准!$J$4:$J$11,标准!$B$4:$B$11)</f>
        <v>#DIV/0!</v>
      </c>
      <c r="G129" s="17"/>
      <c r="H129" s="16">
        <f>LOOKUP(G129,标准!$D$229:$D$250,标准!$B$229:$B$250)</f>
        <v>0</v>
      </c>
      <c r="I129" s="30"/>
      <c r="J129" s="16">
        <f>LOOKUP(I129,标准!$J$130:$J$151,标准!$B$130:$B$151)</f>
        <v>62</v>
      </c>
      <c r="K129" s="30"/>
      <c r="L129" s="16">
        <f>CHOOSE(MATCH(K129,{30,10.9,10.7,10.5,10.3,10.1,9.9,9.7,9.5,9.3,9.1,8.9,8.7,8.5,8.3,8.1,7.9,7.8,7.7,7.6,7.5,4},-1),0,10,20,30,40,50,60,62,64,66,68,70,72,74,76,78,80,85,90,95,100,100)</f>
        <v>100</v>
      </c>
      <c r="M129" s="17"/>
      <c r="N129" s="61" t="e">
        <f>LOOKUP(M129,标准!$J$28:$J$49,标准!$B$28:$B$49)</f>
        <v>#N/A</v>
      </c>
      <c r="O129" s="37"/>
      <c r="P129" s="16">
        <f>LOOKUP(O129,标准!$M$256:$M$281,标准!$L$256:$L$281)</f>
        <v>0</v>
      </c>
      <c r="Q129" s="43"/>
      <c r="R129" s="16">
        <f>CHOOSE(MATCH(Q129,{20,6.45,6.25,6.05,5.45,5.25,5.05,5,4.55,4.5,4.45,4.4,4.35,4.3,4.25,4.2,4.15,4.07,4,3.55,3.5,3.46,3.42,3.38,3.34,3.3,3.27,3.24,3.21,3.18,3.15,1},-1),0,10,20,30,40,50,60,62,64,66,68,70,72,74,76,78,80,85,90,95,100,101,102,103,104,105,106,107,108,109,110,110)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29" s="15" t="e">
        <f t="shared" si="2"/>
        <v>#DIV/0!</v>
      </c>
      <c r="T129" s="16" t="e">
        <f>LOOKUP(S129,标准!$H$328:$H$332,标准!$G$328:$G$332)</f>
        <v>#DIV/0!</v>
      </c>
    </row>
    <row r="130" spans="1:20" ht="14.25">
      <c r="A130" s="46"/>
      <c r="B130" s="1" t="s">
        <v>70</v>
      </c>
      <c r="C130" s="32"/>
      <c r="D130" s="33"/>
      <c r="E130" s="34" t="e">
        <f t="shared" si="3"/>
        <v>#DIV/0!</v>
      </c>
      <c r="F130" s="18" t="e">
        <f>LOOKUP(E130,标准!$J$4:$J$11,标准!$B$4:$B$11)</f>
        <v>#DIV/0!</v>
      </c>
      <c r="G130" s="17"/>
      <c r="H130" s="16">
        <f>LOOKUP(G130,标准!$D$229:$D$250,标准!$B$229:$B$250)</f>
        <v>0</v>
      </c>
      <c r="I130" s="30"/>
      <c r="J130" s="16">
        <f>LOOKUP(I130,标准!$J$130:$J$151,标准!$B$130:$B$151)</f>
        <v>62</v>
      </c>
      <c r="K130" s="30"/>
      <c r="L130" s="16">
        <f>CHOOSE(MATCH(K130,{30,10.9,10.7,10.5,10.3,10.1,9.9,9.7,9.5,9.3,9.1,8.9,8.7,8.5,8.3,8.1,7.9,7.8,7.7,7.6,7.5,4},-1),0,10,20,30,40,50,60,62,64,66,68,70,72,74,76,78,80,85,90,95,100,100)</f>
        <v>100</v>
      </c>
      <c r="M130" s="17"/>
      <c r="N130" s="61" t="e">
        <f>LOOKUP(M130,标准!$J$28:$J$49,标准!$B$28:$B$49)</f>
        <v>#N/A</v>
      </c>
      <c r="O130" s="37"/>
      <c r="P130" s="16">
        <f>LOOKUP(O130,标准!$M$256:$M$281,标准!$L$256:$L$281)</f>
        <v>0</v>
      </c>
      <c r="Q130" s="43"/>
      <c r="R130" s="16">
        <f>CHOOSE(MATCH(Q130,{20,6.45,6.25,6.05,5.45,5.25,5.05,5,4.55,4.5,4.45,4.4,4.35,4.3,4.25,4.2,4.15,4.07,4,3.55,3.5,3.46,3.42,3.38,3.34,3.3,3.27,3.24,3.21,3.18,3.15,1},-1),0,10,20,30,40,50,60,62,64,66,68,70,72,74,76,78,80,85,90,95,100,101,102,103,104,105,106,107,108,109,110,110)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30" s="15" t="e">
        <f t="shared" si="2"/>
        <v>#DIV/0!</v>
      </c>
      <c r="T130" s="16" t="e">
        <f>LOOKUP(S130,标准!$H$328:$H$332,标准!$G$328:$G$332)</f>
        <v>#DIV/0!</v>
      </c>
    </row>
    <row r="131" spans="1:20" ht="14.25">
      <c r="A131" s="46"/>
      <c r="B131" s="1" t="s">
        <v>70</v>
      </c>
      <c r="C131" s="32"/>
      <c r="D131" s="33"/>
      <c r="E131" s="34" t="e">
        <f t="shared" si="3"/>
        <v>#DIV/0!</v>
      </c>
      <c r="F131" s="18" t="e">
        <f>LOOKUP(E131,标准!$J$4:$J$11,标准!$B$4:$B$11)</f>
        <v>#DIV/0!</v>
      </c>
      <c r="G131" s="17"/>
      <c r="H131" s="16">
        <f>LOOKUP(G131,标准!$D$229:$D$250,标准!$B$229:$B$250)</f>
        <v>0</v>
      </c>
      <c r="I131" s="30"/>
      <c r="J131" s="16">
        <f>LOOKUP(I131,标准!$J$130:$J$151,标准!$B$130:$B$151)</f>
        <v>62</v>
      </c>
      <c r="K131" s="30"/>
      <c r="L131" s="16">
        <f>CHOOSE(MATCH(K131,{30,10.9,10.7,10.5,10.3,10.1,9.9,9.7,9.5,9.3,9.1,8.9,8.7,8.5,8.3,8.1,7.9,7.8,7.7,7.6,7.5,4},-1),0,10,20,30,40,50,60,62,64,66,68,70,72,74,76,78,80,85,90,95,100,100)</f>
        <v>100</v>
      </c>
      <c r="M131" s="17"/>
      <c r="N131" s="61" t="e">
        <f>LOOKUP(M131,标准!$J$28:$J$49,标准!$B$28:$B$49)</f>
        <v>#N/A</v>
      </c>
      <c r="O131" s="37"/>
      <c r="P131" s="16">
        <f>LOOKUP(O131,标准!$M$256:$M$281,标准!$L$256:$L$281)</f>
        <v>0</v>
      </c>
      <c r="Q131" s="43"/>
      <c r="R131" s="16">
        <f>CHOOSE(MATCH(Q131,{20,6.45,6.25,6.05,5.45,5.25,5.05,5,4.55,4.5,4.45,4.4,4.35,4.3,4.25,4.2,4.15,4.07,4,3.55,3.5,3.46,3.42,3.38,3.34,3.3,3.27,3.24,3.21,3.18,3.15,1},-1),0,10,20,30,40,50,60,62,64,66,68,70,72,74,76,78,80,85,90,95,100,101,102,103,104,105,106,107,108,109,110,110)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31" s="15" t="e">
        <f t="shared" si="2"/>
        <v>#DIV/0!</v>
      </c>
      <c r="T131" s="16" t="e">
        <f>LOOKUP(S131,标准!$H$328:$H$332,标准!$G$328:$G$332)</f>
        <v>#DIV/0!</v>
      </c>
    </row>
    <row r="132" spans="1:20" ht="14.25">
      <c r="A132" s="46"/>
      <c r="B132" s="1" t="s">
        <v>70</v>
      </c>
      <c r="C132" s="32"/>
      <c r="D132" s="33"/>
      <c r="E132" s="34" t="e">
        <f t="shared" si="3"/>
        <v>#DIV/0!</v>
      </c>
      <c r="F132" s="18" t="e">
        <f>LOOKUP(E132,标准!$J$4:$J$11,标准!$B$4:$B$11)</f>
        <v>#DIV/0!</v>
      </c>
      <c r="G132" s="17"/>
      <c r="H132" s="16">
        <f>LOOKUP(G132,标准!$D$229:$D$250,标准!$B$229:$B$250)</f>
        <v>0</v>
      </c>
      <c r="I132" s="30"/>
      <c r="J132" s="16">
        <f>LOOKUP(I132,标准!$J$130:$J$151,标准!$B$130:$B$151)</f>
        <v>62</v>
      </c>
      <c r="K132" s="30"/>
      <c r="L132" s="16">
        <f>CHOOSE(MATCH(K132,{30,10.9,10.7,10.5,10.3,10.1,9.9,9.7,9.5,9.3,9.1,8.9,8.7,8.5,8.3,8.1,7.9,7.8,7.7,7.6,7.5,4},-1),0,10,20,30,40,50,60,62,64,66,68,70,72,74,76,78,80,85,90,95,100,100)</f>
        <v>100</v>
      </c>
      <c r="M132" s="17"/>
      <c r="N132" s="61" t="e">
        <f>LOOKUP(M132,标准!$J$28:$J$49,标准!$B$28:$B$49)</f>
        <v>#N/A</v>
      </c>
      <c r="O132" s="37"/>
      <c r="P132" s="16">
        <f>LOOKUP(O132,标准!$M$256:$M$281,标准!$L$256:$L$281)</f>
        <v>0</v>
      </c>
      <c r="Q132" s="43"/>
      <c r="R132" s="16">
        <f>CHOOSE(MATCH(Q132,{20,6.45,6.25,6.05,5.45,5.25,5.05,5,4.55,4.5,4.45,4.4,4.35,4.3,4.25,4.2,4.15,4.07,4,3.55,3.5,3.46,3.42,3.38,3.34,3.3,3.27,3.24,3.21,3.18,3.15,1},-1),0,10,20,30,40,50,60,62,64,66,68,70,72,74,76,78,80,85,90,95,100,101,102,103,104,105,106,107,108,109,110,110)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32" s="15" t="e">
        <f t="shared" ref="S132:S150" si="4">F132*0.15+H132*0.1+J132*0.1+L132*0.2+N132*0.15+P132*0.1+R132*0.2</f>
        <v>#DIV/0!</v>
      </c>
      <c r="T132" s="16" t="e">
        <f>LOOKUP(S132,标准!$H$328:$H$332,标准!$G$328:$G$332)</f>
        <v>#DIV/0!</v>
      </c>
    </row>
    <row r="133" spans="1:20" ht="14.25">
      <c r="A133" s="46"/>
      <c r="B133" s="1" t="s">
        <v>70</v>
      </c>
      <c r="C133" s="32"/>
      <c r="D133" s="33"/>
      <c r="E133" s="34" t="e">
        <f t="shared" si="3"/>
        <v>#DIV/0!</v>
      </c>
      <c r="F133" s="18" t="e">
        <f>LOOKUP(E133,标准!$J$4:$J$11,标准!$B$4:$B$11)</f>
        <v>#DIV/0!</v>
      </c>
      <c r="G133" s="17"/>
      <c r="H133" s="16">
        <f>LOOKUP(G133,标准!$D$229:$D$250,标准!$B$229:$B$250)</f>
        <v>0</v>
      </c>
      <c r="I133" s="30"/>
      <c r="J133" s="16">
        <f>LOOKUP(I133,标准!$J$130:$J$151,标准!$B$130:$B$151)</f>
        <v>62</v>
      </c>
      <c r="K133" s="30"/>
      <c r="L133" s="16">
        <f>CHOOSE(MATCH(K133,{30,10.9,10.7,10.5,10.3,10.1,9.9,9.7,9.5,9.3,9.1,8.9,8.7,8.5,8.3,8.1,7.9,7.8,7.7,7.6,7.5,4},-1),0,10,20,30,40,50,60,62,64,66,68,70,72,74,76,78,80,85,90,95,100,100)</f>
        <v>100</v>
      </c>
      <c r="M133" s="17"/>
      <c r="N133" s="61" t="e">
        <f>LOOKUP(M133,标准!$J$28:$J$49,标准!$B$28:$B$49)</f>
        <v>#N/A</v>
      </c>
      <c r="O133" s="37"/>
      <c r="P133" s="16">
        <f>LOOKUP(O133,标准!$M$256:$M$281,标准!$L$256:$L$281)</f>
        <v>0</v>
      </c>
      <c r="Q133" s="43"/>
      <c r="R133" s="16">
        <f>CHOOSE(MATCH(Q133,{20,6.45,6.25,6.05,5.45,5.25,5.05,5,4.55,4.5,4.45,4.4,4.35,4.3,4.25,4.2,4.15,4.07,4,3.55,3.5,3.46,3.42,3.38,3.34,3.3,3.27,3.24,3.21,3.18,3.15,1},-1),0,10,20,30,40,50,60,62,64,66,68,70,72,74,76,78,80,85,90,95,100,101,102,103,104,105,106,107,108,109,110,110)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33" s="15" t="e">
        <f t="shared" si="4"/>
        <v>#DIV/0!</v>
      </c>
      <c r="T133" s="16" t="e">
        <f>LOOKUP(S133,标准!$H$328:$H$332,标准!$G$328:$G$332)</f>
        <v>#DIV/0!</v>
      </c>
    </row>
    <row r="134" spans="1:20" ht="14.25">
      <c r="A134" s="46"/>
      <c r="B134" s="1" t="s">
        <v>70</v>
      </c>
      <c r="C134" s="32"/>
      <c r="D134" s="33"/>
      <c r="E134" s="34" t="e">
        <f t="shared" si="3"/>
        <v>#DIV/0!</v>
      </c>
      <c r="F134" s="18" t="e">
        <f>LOOKUP(E134,标准!$J$4:$J$11,标准!$B$4:$B$11)</f>
        <v>#DIV/0!</v>
      </c>
      <c r="G134" s="17"/>
      <c r="H134" s="16">
        <f>LOOKUP(G134,标准!$D$229:$D$250,标准!$B$229:$B$250)</f>
        <v>0</v>
      </c>
      <c r="I134" s="30"/>
      <c r="J134" s="16">
        <f>LOOKUP(I134,标准!$J$130:$J$151,标准!$B$130:$B$151)</f>
        <v>62</v>
      </c>
      <c r="K134" s="30"/>
      <c r="L134" s="16">
        <f>CHOOSE(MATCH(K134,{30,10.9,10.7,10.5,10.3,10.1,9.9,9.7,9.5,9.3,9.1,8.9,8.7,8.5,8.3,8.1,7.9,7.8,7.7,7.6,7.5,4},-1),0,10,20,30,40,50,60,62,64,66,68,70,72,74,76,78,80,85,90,95,100,100)</f>
        <v>100</v>
      </c>
      <c r="M134" s="17"/>
      <c r="N134" s="61" t="e">
        <f>LOOKUP(M134,标准!$J$28:$J$49,标准!$B$28:$B$49)</f>
        <v>#N/A</v>
      </c>
      <c r="O134" s="37"/>
      <c r="P134" s="16">
        <f>LOOKUP(O134,标准!$M$256:$M$281,标准!$L$256:$L$281)</f>
        <v>0</v>
      </c>
      <c r="Q134" s="43"/>
      <c r="R134" s="16">
        <f>CHOOSE(MATCH(Q134,{20,6.45,6.25,6.05,5.45,5.25,5.05,5,4.55,4.5,4.45,4.4,4.35,4.3,4.25,4.2,4.15,4.07,4,3.55,3.5,3.46,3.42,3.38,3.34,3.3,3.27,3.24,3.21,3.18,3.15,1},-1),0,10,20,30,40,50,60,62,64,66,68,70,72,74,76,78,80,85,90,95,100,101,102,103,104,105,106,107,108,109,110,110)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34" s="15" t="e">
        <f t="shared" si="4"/>
        <v>#DIV/0!</v>
      </c>
      <c r="T134" s="16" t="e">
        <f>LOOKUP(S134,标准!$H$328:$H$332,标准!$G$328:$G$332)</f>
        <v>#DIV/0!</v>
      </c>
    </row>
    <row r="135" spans="1:20" ht="14.25">
      <c r="A135" s="46"/>
      <c r="B135" s="1" t="s">
        <v>70</v>
      </c>
      <c r="C135" s="32"/>
      <c r="D135" s="33"/>
      <c r="E135" s="34" t="e">
        <f t="shared" si="3"/>
        <v>#DIV/0!</v>
      </c>
      <c r="F135" s="18" t="e">
        <f>LOOKUP(E135,标准!$J$4:$J$11,标准!$B$4:$B$11)</f>
        <v>#DIV/0!</v>
      </c>
      <c r="G135" s="17"/>
      <c r="H135" s="16">
        <f>LOOKUP(G135,标准!$D$229:$D$250,标准!$B$229:$B$250)</f>
        <v>0</v>
      </c>
      <c r="I135" s="30"/>
      <c r="J135" s="16">
        <f>LOOKUP(I135,标准!$J$130:$J$151,标准!$B$130:$B$151)</f>
        <v>62</v>
      </c>
      <c r="K135" s="30"/>
      <c r="L135" s="16">
        <f>CHOOSE(MATCH(K135,{30,10.9,10.7,10.5,10.3,10.1,9.9,9.7,9.5,9.3,9.1,8.9,8.7,8.5,8.3,8.1,7.9,7.8,7.7,7.6,7.5,4},-1),0,10,20,30,40,50,60,62,64,66,68,70,72,74,76,78,80,85,90,95,100,100)</f>
        <v>100</v>
      </c>
      <c r="M135" s="17"/>
      <c r="N135" s="61" t="e">
        <f>LOOKUP(M135,标准!$J$28:$J$49,标准!$B$28:$B$49)</f>
        <v>#N/A</v>
      </c>
      <c r="O135" s="37"/>
      <c r="P135" s="16">
        <f>LOOKUP(O135,标准!$M$256:$M$281,标准!$L$256:$L$281)</f>
        <v>0</v>
      </c>
      <c r="Q135" s="43"/>
      <c r="R135" s="16">
        <f>CHOOSE(MATCH(Q135,{20,6.45,6.25,6.05,5.45,5.25,5.05,5,4.55,4.5,4.45,4.4,4.35,4.3,4.25,4.2,4.15,4.07,4,3.55,3.5,3.46,3.42,3.38,3.34,3.3,3.27,3.24,3.21,3.18,3.15,1},-1),0,10,20,30,40,50,60,62,64,66,68,70,72,74,76,78,80,85,90,95,100,101,102,103,104,105,106,107,108,109,110,110)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35" s="15" t="e">
        <f t="shared" si="4"/>
        <v>#DIV/0!</v>
      </c>
      <c r="T135" s="16" t="e">
        <f>LOOKUP(S135,标准!$H$328:$H$332,标准!$G$328:$G$332)</f>
        <v>#DIV/0!</v>
      </c>
    </row>
    <row r="136" spans="1:20" ht="14.25">
      <c r="A136" s="46"/>
      <c r="B136" s="1" t="s">
        <v>70</v>
      </c>
      <c r="C136" s="32"/>
      <c r="D136" s="33"/>
      <c r="E136" s="34" t="e">
        <f t="shared" ref="E136:E150" si="5">D136/(C136*C136)</f>
        <v>#DIV/0!</v>
      </c>
      <c r="F136" s="18" t="e">
        <f>LOOKUP(E136,标准!$J$4:$J$11,标准!$B$4:$B$11)</f>
        <v>#DIV/0!</v>
      </c>
      <c r="G136" s="17"/>
      <c r="H136" s="16">
        <f>LOOKUP(G136,标准!$D$229:$D$250,标准!$B$229:$B$250)</f>
        <v>0</v>
      </c>
      <c r="I136" s="30"/>
      <c r="J136" s="16">
        <f>LOOKUP(I136,标准!$J$130:$J$151,标准!$B$130:$B$151)</f>
        <v>62</v>
      </c>
      <c r="K136" s="30"/>
      <c r="L136" s="16">
        <f>CHOOSE(MATCH(K136,{30,10.9,10.7,10.5,10.3,10.1,9.9,9.7,9.5,9.3,9.1,8.9,8.7,8.5,8.3,8.1,7.9,7.8,7.7,7.6,7.5,4},-1),0,10,20,30,40,50,60,62,64,66,68,70,72,74,76,78,80,85,90,95,100,100)</f>
        <v>100</v>
      </c>
      <c r="M136" s="17"/>
      <c r="N136" s="61" t="e">
        <f>LOOKUP(M136,标准!$J$28:$J$49,标准!$B$28:$B$49)</f>
        <v>#N/A</v>
      </c>
      <c r="O136" s="37"/>
      <c r="P136" s="16">
        <f>LOOKUP(O136,标准!$M$256:$M$281,标准!$L$256:$L$281)</f>
        <v>0</v>
      </c>
      <c r="Q136" s="43"/>
      <c r="R136" s="16">
        <f>CHOOSE(MATCH(Q136,{20,6.45,6.25,6.05,5.45,5.25,5.05,5,4.55,4.5,4.45,4.4,4.35,4.3,4.25,4.2,4.15,4.07,4,3.55,3.5,3.46,3.42,3.38,3.34,3.3,3.27,3.24,3.21,3.18,3.15,1},-1),0,10,20,30,40,50,60,62,64,66,68,70,72,74,76,78,80,85,90,95,100,101,102,103,104,105,106,107,108,109,110,110)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36" s="15" t="e">
        <f t="shared" si="4"/>
        <v>#DIV/0!</v>
      </c>
      <c r="T136" s="16" t="e">
        <f>LOOKUP(S136,标准!$H$328:$H$332,标准!$G$328:$G$332)</f>
        <v>#DIV/0!</v>
      </c>
    </row>
    <row r="137" spans="1:20" ht="14.25">
      <c r="A137" s="46"/>
      <c r="B137" s="1" t="s">
        <v>70</v>
      </c>
      <c r="C137" s="32"/>
      <c r="D137" s="33"/>
      <c r="E137" s="34" t="e">
        <f t="shared" si="5"/>
        <v>#DIV/0!</v>
      </c>
      <c r="F137" s="18" t="e">
        <f>LOOKUP(E137,标准!$J$4:$J$11,标准!$B$4:$B$11)</f>
        <v>#DIV/0!</v>
      </c>
      <c r="G137" s="17"/>
      <c r="H137" s="16">
        <f>LOOKUP(G137,标准!$D$229:$D$250,标准!$B$229:$B$250)</f>
        <v>0</v>
      </c>
      <c r="I137" s="30"/>
      <c r="J137" s="16">
        <f>LOOKUP(I137,标准!$J$130:$J$151,标准!$B$130:$B$151)</f>
        <v>62</v>
      </c>
      <c r="K137" s="30"/>
      <c r="L137" s="16">
        <f>CHOOSE(MATCH(K137,{30,10.9,10.7,10.5,10.3,10.1,9.9,9.7,9.5,9.3,9.1,8.9,8.7,8.5,8.3,8.1,7.9,7.8,7.7,7.6,7.5,4},-1),0,10,20,30,40,50,60,62,64,66,68,70,72,74,76,78,80,85,90,95,100,100)</f>
        <v>100</v>
      </c>
      <c r="M137" s="17"/>
      <c r="N137" s="61" t="e">
        <f>LOOKUP(M137,标准!$J$28:$J$49,标准!$B$28:$B$49)</f>
        <v>#N/A</v>
      </c>
      <c r="O137" s="37"/>
      <c r="P137" s="16">
        <f>LOOKUP(O137,标准!$M$256:$M$281,标准!$L$256:$L$281)</f>
        <v>0</v>
      </c>
      <c r="Q137" s="43"/>
      <c r="R137" s="16">
        <f>CHOOSE(MATCH(Q137,{20,6.45,6.25,6.05,5.45,5.25,5.05,5,4.55,4.5,4.45,4.4,4.35,4.3,4.25,4.2,4.15,4.07,4,3.55,3.5,3.46,3.42,3.38,3.34,3.3,3.27,3.24,3.21,3.18,3.15,1},-1),0,10,20,30,40,50,60,62,64,66,68,70,72,74,76,78,80,85,90,95,100,101,102,103,104,105,106,107,108,109,110,110)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37" s="15" t="e">
        <f t="shared" si="4"/>
        <v>#DIV/0!</v>
      </c>
      <c r="T137" s="16" t="e">
        <f>LOOKUP(S137,标准!$H$328:$H$332,标准!$G$328:$G$332)</f>
        <v>#DIV/0!</v>
      </c>
    </row>
    <row r="138" spans="1:20" ht="14.25">
      <c r="A138" s="46"/>
      <c r="B138" s="1" t="s">
        <v>70</v>
      </c>
      <c r="C138" s="32"/>
      <c r="D138" s="33"/>
      <c r="E138" s="34" t="e">
        <f t="shared" si="5"/>
        <v>#DIV/0!</v>
      </c>
      <c r="F138" s="18" t="e">
        <f>LOOKUP(E138,标准!$J$4:$J$11,标准!$B$4:$B$11)</f>
        <v>#DIV/0!</v>
      </c>
      <c r="G138" s="17"/>
      <c r="H138" s="16">
        <f>LOOKUP(G138,标准!$D$229:$D$250,标准!$B$229:$B$250)</f>
        <v>0</v>
      </c>
      <c r="I138" s="30"/>
      <c r="J138" s="16">
        <f>LOOKUP(I138,标准!$J$130:$J$151,标准!$B$130:$B$151)</f>
        <v>62</v>
      </c>
      <c r="K138" s="30"/>
      <c r="L138" s="16">
        <f>CHOOSE(MATCH(K138,{30,10.9,10.7,10.5,10.3,10.1,9.9,9.7,9.5,9.3,9.1,8.9,8.7,8.5,8.3,8.1,7.9,7.8,7.7,7.6,7.5,4},-1),0,10,20,30,40,50,60,62,64,66,68,70,72,74,76,78,80,85,90,95,100,100)</f>
        <v>100</v>
      </c>
      <c r="M138" s="17"/>
      <c r="N138" s="61" t="e">
        <f>LOOKUP(M138,标准!$J$28:$J$49,标准!$B$28:$B$49)</f>
        <v>#N/A</v>
      </c>
      <c r="O138" s="37"/>
      <c r="P138" s="16">
        <f>LOOKUP(O138,标准!$M$256:$M$281,标准!$L$256:$L$281)</f>
        <v>0</v>
      </c>
      <c r="Q138" s="43"/>
      <c r="R138" s="16">
        <f>CHOOSE(MATCH(Q138,{20,6.45,6.25,6.05,5.45,5.25,5.05,5,4.55,4.5,4.45,4.4,4.35,4.3,4.25,4.2,4.15,4.07,4,3.55,3.5,3.46,3.42,3.38,3.34,3.3,3.27,3.24,3.21,3.18,3.15,1},-1),0,10,20,30,40,50,60,62,64,66,68,70,72,74,76,78,80,85,90,95,100,101,102,103,104,105,106,107,108,109,110,110)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38" s="15" t="e">
        <f t="shared" si="4"/>
        <v>#DIV/0!</v>
      </c>
      <c r="T138" s="16" t="e">
        <f>LOOKUP(S138,标准!$H$328:$H$332,标准!$G$328:$G$332)</f>
        <v>#DIV/0!</v>
      </c>
    </row>
    <row r="139" spans="1:20" ht="14.25">
      <c r="A139" s="46"/>
      <c r="B139" s="1" t="s">
        <v>70</v>
      </c>
      <c r="C139" s="32"/>
      <c r="D139" s="33"/>
      <c r="E139" s="34" t="e">
        <f t="shared" si="5"/>
        <v>#DIV/0!</v>
      </c>
      <c r="F139" s="18" t="e">
        <f>LOOKUP(E139,标准!$J$4:$J$11,标准!$B$4:$B$11)</f>
        <v>#DIV/0!</v>
      </c>
      <c r="G139" s="17"/>
      <c r="H139" s="16">
        <f>LOOKUP(G139,标准!$D$229:$D$250,标准!$B$229:$B$250)</f>
        <v>0</v>
      </c>
      <c r="I139" s="30"/>
      <c r="J139" s="16">
        <f>LOOKUP(I139,标准!$J$130:$J$151,标准!$B$130:$B$151)</f>
        <v>62</v>
      </c>
      <c r="K139" s="30"/>
      <c r="L139" s="16">
        <f>CHOOSE(MATCH(K139,{30,10.9,10.7,10.5,10.3,10.1,9.9,9.7,9.5,9.3,9.1,8.9,8.7,8.5,8.3,8.1,7.9,7.8,7.7,7.6,7.5,4},-1),0,10,20,30,40,50,60,62,64,66,68,70,72,74,76,78,80,85,90,95,100,100)</f>
        <v>100</v>
      </c>
      <c r="M139" s="17"/>
      <c r="N139" s="61" t="e">
        <f>LOOKUP(M139,标准!$J$28:$J$49,标准!$B$28:$B$49)</f>
        <v>#N/A</v>
      </c>
      <c r="O139" s="37"/>
      <c r="P139" s="16">
        <f>LOOKUP(O139,标准!$M$256:$M$281,标准!$L$256:$L$281)</f>
        <v>0</v>
      </c>
      <c r="Q139" s="43"/>
      <c r="R139" s="16">
        <f>CHOOSE(MATCH(Q139,{20,6.45,6.25,6.05,5.45,5.25,5.05,5,4.55,4.5,4.45,4.4,4.35,4.3,4.25,4.2,4.15,4.07,4,3.55,3.5,3.46,3.42,3.38,3.34,3.3,3.27,3.24,3.21,3.18,3.15,1},-1),0,10,20,30,40,50,60,62,64,66,68,70,72,74,76,78,80,85,90,95,100,101,102,103,104,105,106,107,108,109,110,110)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39" s="15" t="e">
        <f t="shared" si="4"/>
        <v>#DIV/0!</v>
      </c>
      <c r="T139" s="16" t="e">
        <f>LOOKUP(S139,标准!$H$328:$H$332,标准!$G$328:$G$332)</f>
        <v>#DIV/0!</v>
      </c>
    </row>
    <row r="140" spans="1:20" ht="14.25">
      <c r="A140" s="46"/>
      <c r="B140" s="1" t="s">
        <v>70</v>
      </c>
      <c r="C140" s="32"/>
      <c r="D140" s="33"/>
      <c r="E140" s="34" t="e">
        <f t="shared" si="5"/>
        <v>#DIV/0!</v>
      </c>
      <c r="F140" s="18" t="e">
        <f>LOOKUP(E140,标准!$J$4:$J$11,标准!$B$4:$B$11)</f>
        <v>#DIV/0!</v>
      </c>
      <c r="G140" s="17"/>
      <c r="H140" s="16">
        <f>LOOKUP(G140,标准!$D$229:$D$250,标准!$B$229:$B$250)</f>
        <v>0</v>
      </c>
      <c r="I140" s="30"/>
      <c r="J140" s="16">
        <f>LOOKUP(I140,标准!$J$130:$J$151,标准!$B$130:$B$151)</f>
        <v>62</v>
      </c>
      <c r="K140" s="30"/>
      <c r="L140" s="16">
        <f>CHOOSE(MATCH(K140,{30,10.9,10.7,10.5,10.3,10.1,9.9,9.7,9.5,9.3,9.1,8.9,8.7,8.5,8.3,8.1,7.9,7.8,7.7,7.6,7.5,4},-1),0,10,20,30,40,50,60,62,64,66,68,70,72,74,76,78,80,85,90,95,100,100)</f>
        <v>100</v>
      </c>
      <c r="M140" s="17"/>
      <c r="N140" s="61" t="e">
        <f>LOOKUP(M140,标准!$J$28:$J$49,标准!$B$28:$B$49)</f>
        <v>#N/A</v>
      </c>
      <c r="O140" s="37"/>
      <c r="P140" s="16">
        <f>LOOKUP(O140,标准!$M$256:$M$281,标准!$L$256:$L$281)</f>
        <v>0</v>
      </c>
      <c r="Q140" s="43"/>
      <c r="R140" s="16">
        <f>CHOOSE(MATCH(Q140,{20,6.45,6.25,6.05,5.45,5.25,5.05,5,4.55,4.5,4.45,4.4,4.35,4.3,4.25,4.2,4.15,4.07,4,3.55,3.5,3.46,3.42,3.38,3.34,3.3,3.27,3.24,3.21,3.18,3.15,1},-1),0,10,20,30,40,50,60,62,64,66,68,70,72,74,76,78,80,85,90,95,100,101,102,103,104,105,106,107,108,109,110,110)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40" s="15" t="e">
        <f t="shared" si="4"/>
        <v>#DIV/0!</v>
      </c>
      <c r="T140" s="16" t="e">
        <f>LOOKUP(S140,标准!$H$328:$H$332,标准!$G$328:$G$332)</f>
        <v>#DIV/0!</v>
      </c>
    </row>
    <row r="141" spans="1:20" ht="14.25">
      <c r="A141" s="46"/>
      <c r="B141" s="1" t="s">
        <v>70</v>
      </c>
      <c r="C141" s="32"/>
      <c r="D141" s="33"/>
      <c r="E141" s="34" t="e">
        <f t="shared" si="5"/>
        <v>#DIV/0!</v>
      </c>
      <c r="F141" s="18" t="e">
        <f>LOOKUP(E141,标准!$J$4:$J$11,标准!$B$4:$B$11)</f>
        <v>#DIV/0!</v>
      </c>
      <c r="G141" s="17"/>
      <c r="H141" s="16">
        <f>LOOKUP(G141,标准!$D$229:$D$250,标准!$B$229:$B$250)</f>
        <v>0</v>
      </c>
      <c r="I141" s="30"/>
      <c r="J141" s="16">
        <f>LOOKUP(I141,标准!$J$130:$J$151,标准!$B$130:$B$151)</f>
        <v>62</v>
      </c>
      <c r="K141" s="30"/>
      <c r="L141" s="16">
        <f>CHOOSE(MATCH(K141,{30,10.9,10.7,10.5,10.3,10.1,9.9,9.7,9.5,9.3,9.1,8.9,8.7,8.5,8.3,8.1,7.9,7.8,7.7,7.6,7.5,4},-1),0,10,20,30,40,50,60,62,64,66,68,70,72,74,76,78,80,85,90,95,100,100)</f>
        <v>100</v>
      </c>
      <c r="M141" s="17"/>
      <c r="N141" s="61" t="e">
        <f>LOOKUP(M141,标准!$J$28:$J$49,标准!$B$28:$B$49)</f>
        <v>#N/A</v>
      </c>
      <c r="O141" s="37"/>
      <c r="P141" s="16">
        <f>LOOKUP(O141,标准!$M$256:$M$281,标准!$L$256:$L$281)</f>
        <v>0</v>
      </c>
      <c r="Q141" s="43"/>
      <c r="R141" s="16">
        <f>CHOOSE(MATCH(Q141,{20,6.45,6.25,6.05,5.45,5.25,5.05,5,4.55,4.5,4.45,4.4,4.35,4.3,4.25,4.2,4.15,4.07,4,3.55,3.5,3.46,3.42,3.38,3.34,3.3,3.27,3.24,3.21,3.18,3.15,1},-1),0,10,20,30,40,50,60,62,64,66,68,70,72,74,76,78,80,85,90,95,100,101,102,103,104,105,106,107,108,109,110,110)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41" s="15" t="e">
        <f t="shared" si="4"/>
        <v>#DIV/0!</v>
      </c>
      <c r="T141" s="16" t="e">
        <f>LOOKUP(S141,标准!$H$328:$H$332,标准!$G$328:$G$332)</f>
        <v>#DIV/0!</v>
      </c>
    </row>
    <row r="142" spans="1:20" ht="14.25">
      <c r="A142" s="46"/>
      <c r="B142" s="1" t="s">
        <v>70</v>
      </c>
      <c r="C142" s="32"/>
      <c r="D142" s="33"/>
      <c r="E142" s="34" t="e">
        <f t="shared" si="5"/>
        <v>#DIV/0!</v>
      </c>
      <c r="F142" s="18" t="e">
        <f>LOOKUP(E142,标准!$J$4:$J$11,标准!$B$4:$B$11)</f>
        <v>#DIV/0!</v>
      </c>
      <c r="G142" s="17"/>
      <c r="H142" s="16">
        <f>LOOKUP(G142,标准!$D$229:$D$250,标准!$B$229:$B$250)</f>
        <v>0</v>
      </c>
      <c r="I142" s="30"/>
      <c r="J142" s="16">
        <f>LOOKUP(I142,标准!$J$130:$J$151,标准!$B$130:$B$151)</f>
        <v>62</v>
      </c>
      <c r="K142" s="30"/>
      <c r="L142" s="16">
        <f>CHOOSE(MATCH(K142,{30,10.9,10.7,10.5,10.3,10.1,9.9,9.7,9.5,9.3,9.1,8.9,8.7,8.5,8.3,8.1,7.9,7.8,7.7,7.6,7.5,4},-1),0,10,20,30,40,50,60,62,64,66,68,70,72,74,76,78,80,85,90,95,100,100)</f>
        <v>100</v>
      </c>
      <c r="M142" s="17"/>
      <c r="N142" s="61" t="e">
        <f>LOOKUP(M142,标准!$J$28:$J$49,标准!$B$28:$B$49)</f>
        <v>#N/A</v>
      </c>
      <c r="O142" s="37"/>
      <c r="P142" s="16">
        <f>LOOKUP(O142,标准!$M$256:$M$281,标准!$L$256:$L$281)</f>
        <v>0</v>
      </c>
      <c r="Q142" s="43"/>
      <c r="R142" s="16">
        <f>CHOOSE(MATCH(Q142,{20,6.45,6.25,6.05,5.45,5.25,5.05,5,4.55,4.5,4.45,4.4,4.35,4.3,4.25,4.2,4.15,4.07,4,3.55,3.5,3.46,3.42,3.38,3.34,3.3,3.27,3.24,3.21,3.18,3.15,1},-1),0,10,20,30,40,50,60,62,64,66,68,70,72,74,76,78,80,85,90,95,100,101,102,103,104,105,106,107,108,109,110,110)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42" s="15" t="e">
        <f t="shared" si="4"/>
        <v>#DIV/0!</v>
      </c>
      <c r="T142" s="16" t="e">
        <f>LOOKUP(S142,标准!$H$328:$H$332,标准!$G$328:$G$332)</f>
        <v>#DIV/0!</v>
      </c>
    </row>
    <row r="143" spans="1:20" ht="14.25">
      <c r="A143" s="46"/>
      <c r="B143" s="1" t="s">
        <v>70</v>
      </c>
      <c r="C143" s="32"/>
      <c r="D143" s="33"/>
      <c r="E143" s="34" t="e">
        <f t="shared" si="5"/>
        <v>#DIV/0!</v>
      </c>
      <c r="F143" s="18" t="e">
        <f>LOOKUP(E143,标准!$J$4:$J$11,标准!$B$4:$B$11)</f>
        <v>#DIV/0!</v>
      </c>
      <c r="G143" s="17"/>
      <c r="H143" s="16">
        <f>LOOKUP(G143,标准!$D$229:$D$250,标准!$B$229:$B$250)</f>
        <v>0</v>
      </c>
      <c r="I143" s="30"/>
      <c r="J143" s="16">
        <f>LOOKUP(I143,标准!$J$130:$J$151,标准!$B$130:$B$151)</f>
        <v>62</v>
      </c>
      <c r="K143" s="30"/>
      <c r="L143" s="16">
        <f>CHOOSE(MATCH(K143,{30,10.9,10.7,10.5,10.3,10.1,9.9,9.7,9.5,9.3,9.1,8.9,8.7,8.5,8.3,8.1,7.9,7.8,7.7,7.6,7.5,4},-1),0,10,20,30,40,50,60,62,64,66,68,70,72,74,76,78,80,85,90,95,100,100)</f>
        <v>100</v>
      </c>
      <c r="M143" s="17"/>
      <c r="N143" s="61" t="e">
        <f>LOOKUP(M143,标准!$J$28:$J$49,标准!$B$28:$B$49)</f>
        <v>#N/A</v>
      </c>
      <c r="O143" s="37"/>
      <c r="P143" s="16">
        <f>LOOKUP(O143,标准!$M$256:$M$281,标准!$L$256:$L$281)</f>
        <v>0</v>
      </c>
      <c r="Q143" s="43"/>
      <c r="R143" s="16">
        <f>CHOOSE(MATCH(Q143,{20,6.45,6.25,6.05,5.45,5.25,5.05,5,4.55,4.5,4.45,4.4,4.35,4.3,4.25,4.2,4.15,4.07,4,3.55,3.5,3.46,3.42,3.38,3.34,3.3,3.27,3.24,3.21,3.18,3.15,1},-1),0,10,20,30,40,50,60,62,64,66,68,70,72,74,76,78,80,85,90,95,100,101,102,103,104,105,106,107,108,109,110,110)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43" s="15" t="e">
        <f t="shared" si="4"/>
        <v>#DIV/0!</v>
      </c>
      <c r="T143" s="16" t="e">
        <f>LOOKUP(S143,标准!$H$328:$H$332,标准!$G$328:$G$332)</f>
        <v>#DIV/0!</v>
      </c>
    </row>
    <row r="144" spans="1:20" ht="14.25">
      <c r="A144" s="46"/>
      <c r="B144" s="1" t="s">
        <v>70</v>
      </c>
      <c r="C144" s="32"/>
      <c r="D144" s="33"/>
      <c r="E144" s="34" t="e">
        <f t="shared" si="5"/>
        <v>#DIV/0!</v>
      </c>
      <c r="F144" s="18" t="e">
        <f>LOOKUP(E144,标准!$J$4:$J$11,标准!$B$4:$B$11)</f>
        <v>#DIV/0!</v>
      </c>
      <c r="G144" s="17"/>
      <c r="H144" s="16">
        <f>LOOKUP(G144,标准!$D$229:$D$250,标准!$B$229:$B$250)</f>
        <v>0</v>
      </c>
      <c r="I144" s="30"/>
      <c r="J144" s="16">
        <f>LOOKUP(I144,标准!$J$130:$J$151,标准!$B$130:$B$151)</f>
        <v>62</v>
      </c>
      <c r="K144" s="30"/>
      <c r="L144" s="16">
        <f>CHOOSE(MATCH(K144,{30,10.9,10.7,10.5,10.3,10.1,9.9,9.7,9.5,9.3,9.1,8.9,8.7,8.5,8.3,8.1,7.9,7.8,7.7,7.6,7.5,4},-1),0,10,20,30,40,50,60,62,64,66,68,70,72,74,76,78,80,85,90,95,100,100)</f>
        <v>100</v>
      </c>
      <c r="M144" s="17"/>
      <c r="N144" s="61" t="e">
        <f>LOOKUP(M144,标准!$J$28:$J$49,标准!$B$28:$B$49)</f>
        <v>#N/A</v>
      </c>
      <c r="O144" s="37"/>
      <c r="P144" s="16">
        <f>LOOKUP(O144,标准!$M$256:$M$281,标准!$L$256:$L$281)</f>
        <v>0</v>
      </c>
      <c r="Q144" s="43"/>
      <c r="R144" s="16">
        <f>CHOOSE(MATCH(Q144,{20,6.45,6.25,6.05,5.45,5.25,5.05,5,4.55,4.5,4.45,4.4,4.35,4.3,4.25,4.2,4.15,4.07,4,3.55,3.5,3.46,3.42,3.38,3.34,3.3,3.27,3.24,3.21,3.18,3.15,1},-1),0,10,20,30,40,50,60,62,64,66,68,70,72,74,76,78,80,85,90,95,100,101,102,103,104,105,106,107,108,109,110,110)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44" s="15" t="e">
        <f t="shared" si="4"/>
        <v>#DIV/0!</v>
      </c>
      <c r="T144" s="16" t="e">
        <f>LOOKUP(S144,标准!$H$328:$H$332,标准!$G$328:$G$332)</f>
        <v>#DIV/0!</v>
      </c>
    </row>
    <row r="145" spans="1:20" ht="14.25">
      <c r="A145" s="46"/>
      <c r="B145" s="1" t="s">
        <v>70</v>
      </c>
      <c r="C145" s="32"/>
      <c r="D145" s="33"/>
      <c r="E145" s="34" t="e">
        <f t="shared" si="5"/>
        <v>#DIV/0!</v>
      </c>
      <c r="F145" s="18" t="e">
        <f>LOOKUP(E145,标准!$J$4:$J$11,标准!$B$4:$B$11)</f>
        <v>#DIV/0!</v>
      </c>
      <c r="G145" s="17"/>
      <c r="H145" s="16">
        <f>LOOKUP(G145,标准!$D$229:$D$250,标准!$B$229:$B$250)</f>
        <v>0</v>
      </c>
      <c r="I145" s="30"/>
      <c r="J145" s="16">
        <f>LOOKUP(I145,标准!$J$130:$J$151,标准!$B$130:$B$151)</f>
        <v>62</v>
      </c>
      <c r="K145" s="30"/>
      <c r="L145" s="16">
        <f>CHOOSE(MATCH(K145,{30,10.9,10.7,10.5,10.3,10.1,9.9,9.7,9.5,9.3,9.1,8.9,8.7,8.5,8.3,8.1,7.9,7.8,7.7,7.6,7.5,4},-1),0,10,20,30,40,50,60,62,64,66,68,70,72,74,76,78,80,85,90,95,100,100)</f>
        <v>100</v>
      </c>
      <c r="M145" s="17"/>
      <c r="N145" s="61" t="e">
        <f>LOOKUP(M145,标准!$J$28:$J$49,标准!$B$28:$B$49)</f>
        <v>#N/A</v>
      </c>
      <c r="O145" s="37"/>
      <c r="P145" s="16">
        <f>LOOKUP(O145,标准!$M$256:$M$281,标准!$L$256:$L$281)</f>
        <v>0</v>
      </c>
      <c r="Q145" s="43"/>
      <c r="R145" s="16">
        <f>CHOOSE(MATCH(Q145,{20,6.45,6.25,6.05,5.45,5.25,5.05,5,4.55,4.5,4.45,4.4,4.35,4.3,4.25,4.2,4.15,4.07,4,3.55,3.5,3.46,3.42,3.38,3.34,3.3,3.27,3.24,3.21,3.18,3.15,1},-1),0,10,20,30,40,50,60,62,64,66,68,70,72,74,76,78,80,85,90,95,100,101,102,103,104,105,106,107,108,109,110,110)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45" s="15" t="e">
        <f t="shared" si="4"/>
        <v>#DIV/0!</v>
      </c>
      <c r="T145" s="16" t="e">
        <f>LOOKUP(S145,标准!$H$328:$H$332,标准!$G$328:$G$332)</f>
        <v>#DIV/0!</v>
      </c>
    </row>
    <row r="146" spans="1:20" ht="14.25">
      <c r="A146" s="46"/>
      <c r="B146" s="1" t="s">
        <v>70</v>
      </c>
      <c r="C146" s="32"/>
      <c r="D146" s="33"/>
      <c r="E146" s="34" t="e">
        <f t="shared" si="5"/>
        <v>#DIV/0!</v>
      </c>
      <c r="F146" s="18" t="e">
        <f>LOOKUP(E146,标准!$J$4:$J$11,标准!$B$4:$B$11)</f>
        <v>#DIV/0!</v>
      </c>
      <c r="G146" s="17"/>
      <c r="H146" s="16">
        <f>LOOKUP(G146,标准!$D$229:$D$250,标准!$B$229:$B$250)</f>
        <v>0</v>
      </c>
      <c r="I146" s="30"/>
      <c r="J146" s="16">
        <f>LOOKUP(I146,标准!$J$130:$J$151,标准!$B$130:$B$151)</f>
        <v>62</v>
      </c>
      <c r="K146" s="30"/>
      <c r="L146" s="16">
        <f>CHOOSE(MATCH(K146,{30,10.9,10.7,10.5,10.3,10.1,9.9,9.7,9.5,9.3,9.1,8.9,8.7,8.5,8.3,8.1,7.9,7.8,7.7,7.6,7.5,4},-1),0,10,20,30,40,50,60,62,64,66,68,70,72,74,76,78,80,85,90,95,100,100)</f>
        <v>100</v>
      </c>
      <c r="M146" s="17"/>
      <c r="N146" s="61" t="e">
        <f>LOOKUP(M146,标准!$J$28:$J$49,标准!$B$28:$B$49)</f>
        <v>#N/A</v>
      </c>
      <c r="O146" s="37"/>
      <c r="P146" s="16">
        <f>LOOKUP(O146,标准!$M$256:$M$281,标准!$L$256:$L$281)</f>
        <v>0</v>
      </c>
      <c r="Q146" s="43"/>
      <c r="R146" s="16">
        <f>CHOOSE(MATCH(Q146,{20,6.45,6.25,6.05,5.45,5.25,5.05,5,4.55,4.5,4.45,4.4,4.35,4.3,4.25,4.2,4.15,4.07,4,3.55,3.5,3.46,3.42,3.38,3.34,3.3,3.27,3.24,3.21,3.18,3.15,1},-1),0,10,20,30,40,50,60,62,64,66,68,70,72,74,76,78,80,85,90,95,100,101,102,103,104,105,106,107,108,109,110,110)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46" s="15" t="e">
        <f t="shared" si="4"/>
        <v>#DIV/0!</v>
      </c>
      <c r="T146" s="16" t="e">
        <f>LOOKUP(S146,标准!$H$328:$H$332,标准!$G$328:$G$332)</f>
        <v>#DIV/0!</v>
      </c>
    </row>
    <row r="147" spans="1:20" ht="14.25">
      <c r="A147" s="46"/>
      <c r="B147" s="1" t="s">
        <v>70</v>
      </c>
      <c r="C147" s="32"/>
      <c r="D147" s="33"/>
      <c r="E147" s="34" t="e">
        <f t="shared" si="5"/>
        <v>#DIV/0!</v>
      </c>
      <c r="F147" s="18" t="e">
        <f>LOOKUP(E147,标准!$J$4:$J$11,标准!$B$4:$B$11)</f>
        <v>#DIV/0!</v>
      </c>
      <c r="G147" s="17"/>
      <c r="H147" s="16">
        <f>LOOKUP(G147,标准!$D$229:$D$250,标准!$B$229:$B$250)</f>
        <v>0</v>
      </c>
      <c r="I147" s="30"/>
      <c r="J147" s="16">
        <f>LOOKUP(I147,标准!$J$130:$J$151,标准!$B$130:$B$151)</f>
        <v>62</v>
      </c>
      <c r="K147" s="30"/>
      <c r="L147" s="16">
        <f>CHOOSE(MATCH(K147,{30,10.9,10.7,10.5,10.3,10.1,9.9,9.7,9.5,9.3,9.1,8.9,8.7,8.5,8.3,8.1,7.9,7.8,7.7,7.6,7.5,4},-1),0,10,20,30,40,50,60,62,64,66,68,70,72,74,76,78,80,85,90,95,100,100)</f>
        <v>100</v>
      </c>
      <c r="M147" s="17"/>
      <c r="N147" s="61" t="e">
        <f>LOOKUP(M147,标准!$J$28:$J$49,标准!$B$28:$B$49)</f>
        <v>#N/A</v>
      </c>
      <c r="O147" s="37"/>
      <c r="P147" s="16">
        <f>LOOKUP(O147,标准!$M$256:$M$281,标准!$L$256:$L$281)</f>
        <v>0</v>
      </c>
      <c r="Q147" s="43"/>
      <c r="R147" s="16">
        <f>CHOOSE(MATCH(Q147,{20,6.45,6.25,6.05,5.45,5.25,5.05,5,4.55,4.5,4.45,4.4,4.35,4.3,4.25,4.2,4.15,4.07,4,3.55,3.5,3.46,3.42,3.38,3.34,3.3,3.27,3.24,3.21,3.18,3.15,1},-1),0,10,20,30,40,50,60,62,64,66,68,70,72,74,76,78,80,85,90,95,100,101,102,103,104,105,106,107,108,109,110,110)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47" s="15" t="e">
        <f t="shared" si="4"/>
        <v>#DIV/0!</v>
      </c>
      <c r="T147" s="16" t="e">
        <f>LOOKUP(S147,标准!$H$328:$H$332,标准!$G$328:$G$332)</f>
        <v>#DIV/0!</v>
      </c>
    </row>
    <row r="148" spans="1:20" ht="14.25">
      <c r="A148" s="46"/>
      <c r="B148" s="1" t="s">
        <v>70</v>
      </c>
      <c r="C148" s="32"/>
      <c r="D148" s="33"/>
      <c r="E148" s="34" t="e">
        <f t="shared" si="5"/>
        <v>#DIV/0!</v>
      </c>
      <c r="F148" s="18" t="e">
        <f>LOOKUP(E148,标准!$J$4:$J$11,标准!$B$4:$B$11)</f>
        <v>#DIV/0!</v>
      </c>
      <c r="G148" s="17"/>
      <c r="H148" s="16">
        <f>LOOKUP(G148,标准!$D$229:$D$250,标准!$B$229:$B$250)</f>
        <v>0</v>
      </c>
      <c r="I148" s="30"/>
      <c r="J148" s="16">
        <f>LOOKUP(I148,标准!$J$130:$J$151,标准!$B$130:$B$151)</f>
        <v>62</v>
      </c>
      <c r="K148" s="30"/>
      <c r="L148" s="16">
        <f>CHOOSE(MATCH(K148,{30,10.9,10.7,10.5,10.3,10.1,9.9,9.7,9.5,9.3,9.1,8.9,8.7,8.5,8.3,8.1,7.9,7.8,7.7,7.6,7.5,4},-1),0,10,20,30,40,50,60,62,64,66,68,70,72,74,76,78,80,85,90,95,100,100)</f>
        <v>100</v>
      </c>
      <c r="M148" s="17"/>
      <c r="N148" s="61" t="e">
        <f>LOOKUP(M148,标准!$J$28:$J$49,标准!$B$28:$B$49)</f>
        <v>#N/A</v>
      </c>
      <c r="O148" s="37"/>
      <c r="P148" s="16">
        <f>LOOKUP(O148,标准!$M$256:$M$281,标准!$L$256:$L$281)</f>
        <v>0</v>
      </c>
      <c r="Q148" s="43"/>
      <c r="R148" s="16">
        <f>CHOOSE(MATCH(Q148,{20,6.45,6.25,6.05,5.45,5.25,5.05,5,4.55,4.5,4.45,4.4,4.35,4.3,4.25,4.2,4.15,4.07,4,3.55,3.5,3.46,3.42,3.38,3.34,3.3,3.27,3.24,3.21,3.18,3.15,1},-1),0,10,20,30,40,50,60,62,64,66,68,70,72,74,76,78,80,85,90,95,100,101,102,103,104,105,106,107,108,109,110,110)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48" s="15" t="e">
        <f t="shared" si="4"/>
        <v>#DIV/0!</v>
      </c>
      <c r="T148" s="16" t="e">
        <f>LOOKUP(S148,标准!$H$328:$H$332,标准!$G$328:$G$332)</f>
        <v>#DIV/0!</v>
      </c>
    </row>
    <row r="149" spans="1:20" ht="14.25">
      <c r="A149" s="46"/>
      <c r="B149" s="1" t="s">
        <v>70</v>
      </c>
      <c r="C149" s="32"/>
      <c r="D149" s="33"/>
      <c r="E149" s="34" t="e">
        <f t="shared" si="5"/>
        <v>#DIV/0!</v>
      </c>
      <c r="F149" s="18" t="e">
        <f>LOOKUP(E149,标准!$J$4:$J$11,标准!$B$4:$B$11)</f>
        <v>#DIV/0!</v>
      </c>
      <c r="G149" s="17"/>
      <c r="H149" s="16">
        <f>LOOKUP(G149,标准!$D$229:$D$250,标准!$B$229:$B$250)</f>
        <v>0</v>
      </c>
      <c r="I149" s="30"/>
      <c r="J149" s="16">
        <f>LOOKUP(I149,标准!$J$130:$J$151,标准!$B$130:$B$151)</f>
        <v>62</v>
      </c>
      <c r="K149" s="30"/>
      <c r="L149" s="16">
        <f>CHOOSE(MATCH(K149,{30,10.9,10.7,10.5,10.3,10.1,9.9,9.7,9.5,9.3,9.1,8.9,8.7,8.5,8.3,8.1,7.9,7.8,7.7,7.6,7.5,4},-1),0,10,20,30,40,50,60,62,64,66,68,70,72,74,76,78,80,85,90,95,100,100)</f>
        <v>100</v>
      </c>
      <c r="M149" s="17"/>
      <c r="N149" s="61" t="e">
        <f>LOOKUP(M149,标准!$J$28:$J$49,标准!$B$28:$B$49)</f>
        <v>#N/A</v>
      </c>
      <c r="O149" s="37"/>
      <c r="P149" s="16">
        <f>LOOKUP(O149,标准!$M$256:$M$281,标准!$L$256:$L$281)</f>
        <v>0</v>
      </c>
      <c r="Q149" s="43"/>
      <c r="R149" s="16">
        <f>CHOOSE(MATCH(Q149,{20,6.45,6.25,6.05,5.45,5.25,5.05,5,4.55,4.5,4.45,4.4,4.35,4.3,4.25,4.2,4.15,4.07,4,3.55,3.5,3.46,3.42,3.38,3.34,3.3,3.27,3.24,3.21,3.18,3.15,1},-1),0,10,20,30,40,50,60,62,64,66,68,70,72,74,76,78,80,85,90,95,100,101,102,103,104,105,106,107,108,109,110,110)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49" s="15" t="e">
        <f t="shared" si="4"/>
        <v>#DIV/0!</v>
      </c>
      <c r="T149" s="16" t="e">
        <f>LOOKUP(S149,标准!$H$328:$H$332,标准!$G$328:$G$332)</f>
        <v>#DIV/0!</v>
      </c>
    </row>
    <row r="150" spans="1:20" ht="14.25">
      <c r="A150" s="46"/>
      <c r="B150" s="1" t="s">
        <v>70</v>
      </c>
      <c r="C150" s="32"/>
      <c r="D150" s="33"/>
      <c r="E150" s="34" t="e">
        <f t="shared" si="5"/>
        <v>#DIV/0!</v>
      </c>
      <c r="F150" s="18" t="e">
        <f>LOOKUP(E150,标准!$J$4:$J$11,标准!$B$4:$B$11)</f>
        <v>#DIV/0!</v>
      </c>
      <c r="G150" s="17"/>
      <c r="H150" s="16">
        <f>LOOKUP(G150,标准!$D$229:$D$250,标准!$B$229:$B$250)</f>
        <v>0</v>
      </c>
      <c r="I150" s="30"/>
      <c r="J150" s="16">
        <f>LOOKUP(I150,标准!$J$130:$J$151,标准!$B$130:$B$151)</f>
        <v>62</v>
      </c>
      <c r="K150" s="30"/>
      <c r="L150" s="16">
        <f>CHOOSE(MATCH(K150,{30,10.9,10.7,10.5,10.3,10.1,9.9,9.7,9.5,9.3,9.1,8.9,8.7,8.5,8.3,8.1,7.9,7.8,7.7,7.6,7.5,4},-1),0,10,20,30,40,50,60,62,64,66,68,70,72,74,76,78,80,85,90,95,100,100)</f>
        <v>100</v>
      </c>
      <c r="M150" s="17"/>
      <c r="N150" s="61" t="e">
        <f>LOOKUP(M150,标准!$J$28:$J$49,标准!$B$28:$B$49)</f>
        <v>#N/A</v>
      </c>
      <c r="O150" s="37"/>
      <c r="P150" s="16">
        <f>LOOKUP(O150,标准!$M$256:$M$281,标准!$L$256:$L$281)</f>
        <v>0</v>
      </c>
      <c r="Q150" s="43"/>
      <c r="R150" s="16">
        <f>CHOOSE(MATCH(Q150,{20,6.45,6.25,6.05,5.45,5.25,5.05,5,4.55,4.5,4.45,4.4,4.35,4.3,4.25,4.2,4.15,4.07,4,3.55,3.5,3.46,3.42,3.38,3.34,3.3,3.27,3.24,3.21,3.18,3.15,1},-1),0,10,20,30,40,50,60,62,64,66,68,70,72,74,76,78,80,85,90,95,100,101,102,103,104,105,106,107,108,109,110,110)</f>
        <v>110</v>
      </c>
      <c r="S150" s="15" t="e">
        <f t="shared" si="4"/>
        <v>#DIV/0!</v>
      </c>
      <c r="T150" s="16" t="e">
        <f>LOOKUP(S150,标准!$H$328:$H$332,标准!$G$328:$G$332)</f>
        <v>#DIV/0!</v>
      </c>
    </row>
  </sheetData>
  <mergeCells count="11">
    <mergeCell ref="K1:L1"/>
    <mergeCell ref="A1:A2"/>
    <mergeCell ref="B1:B2"/>
    <mergeCell ref="C1:F1"/>
    <mergeCell ref="G1:H1"/>
    <mergeCell ref="I1:J1"/>
    <mergeCell ref="M1:N1"/>
    <mergeCell ref="O1:P1"/>
    <mergeCell ref="Q1:R1"/>
    <mergeCell ref="S1:S2"/>
    <mergeCell ref="T1:T2"/>
  </mergeCells>
  <phoneticPr fontId="11" type="noConversion"/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50"/>
  <sheetViews>
    <sheetView zoomScale="80" zoomScaleNormal="80" workbookViewId="0">
      <selection sqref="A1:T150"/>
    </sheetView>
  </sheetViews>
  <sheetFormatPr defaultColWidth="9" defaultRowHeight="13.5"/>
  <sheetData>
    <row r="1" spans="1:20">
      <c r="A1" s="64" t="s">
        <v>93</v>
      </c>
      <c r="B1" s="70" t="s">
        <v>63</v>
      </c>
      <c r="C1" s="66" t="s">
        <v>74</v>
      </c>
      <c r="D1" s="71"/>
      <c r="E1" s="71"/>
      <c r="F1" s="67"/>
      <c r="G1" s="72" t="s">
        <v>90</v>
      </c>
      <c r="H1" s="69"/>
      <c r="I1" s="72" t="s">
        <v>77</v>
      </c>
      <c r="J1" s="69"/>
      <c r="K1" s="72" t="s">
        <v>76</v>
      </c>
      <c r="L1" s="69"/>
      <c r="M1" s="66" t="s">
        <v>75</v>
      </c>
      <c r="N1" s="67"/>
      <c r="O1" s="66" t="s">
        <v>95</v>
      </c>
      <c r="P1" s="67"/>
      <c r="Q1" s="66" t="s">
        <v>96</v>
      </c>
      <c r="R1" s="67"/>
      <c r="S1" s="68" t="s">
        <v>64</v>
      </c>
      <c r="T1" s="69" t="s">
        <v>65</v>
      </c>
    </row>
    <row r="2" spans="1:20">
      <c r="A2" s="65"/>
      <c r="B2" s="70"/>
      <c r="C2" s="31" t="s">
        <v>66</v>
      </c>
      <c r="D2" s="29" t="s">
        <v>67</v>
      </c>
      <c r="E2" s="29" t="s">
        <v>68</v>
      </c>
      <c r="F2" s="56" t="s">
        <v>15</v>
      </c>
      <c r="G2" s="56" t="s">
        <v>69</v>
      </c>
      <c r="H2" s="56" t="s">
        <v>15</v>
      </c>
      <c r="I2" s="29" t="s">
        <v>69</v>
      </c>
      <c r="J2" s="56" t="s">
        <v>15</v>
      </c>
      <c r="K2" s="29" t="s">
        <v>69</v>
      </c>
      <c r="L2" s="56" t="s">
        <v>15</v>
      </c>
      <c r="M2" s="56" t="s">
        <v>69</v>
      </c>
      <c r="N2" s="56" t="s">
        <v>15</v>
      </c>
      <c r="O2" s="57" t="s">
        <v>72</v>
      </c>
      <c r="P2" s="57" t="s">
        <v>73</v>
      </c>
      <c r="Q2" s="42" t="s">
        <v>72</v>
      </c>
      <c r="R2" s="57" t="s">
        <v>73</v>
      </c>
      <c r="S2" s="68"/>
      <c r="T2" s="69"/>
    </row>
    <row r="3" spans="1:20" ht="14.25">
      <c r="A3" s="46"/>
      <c r="B3" s="63" t="s">
        <v>94</v>
      </c>
      <c r="C3" s="32"/>
      <c r="D3" s="33"/>
      <c r="E3" s="34" t="e">
        <f>D3/(C3*C3)</f>
        <v>#DIV/0!</v>
      </c>
      <c r="F3" s="18" t="e">
        <f>LOOKUP(E3,标准!$J$16:$J$23,标准!$B$16:$B$23)</f>
        <v>#DIV/0!</v>
      </c>
      <c r="G3" s="17"/>
      <c r="H3" s="16">
        <f>LOOKUP(G3,标准!$N$229:$N$250,标准!$L$229:$L$250)</f>
        <v>0</v>
      </c>
      <c r="I3" s="30"/>
      <c r="J3" s="16">
        <f>LOOKUP(I3,标准!$J$156:$J$177,标准!$B$156:$B$177)</f>
        <v>20</v>
      </c>
      <c r="K3" s="30"/>
      <c r="L3" s="16">
        <f>CHOOSE(MATCH(K3,{30,11.8,11.6,11.4,11.2,11,10.8,10.6,10.4,10.2,10,9.8,9.6,9.4,9.2,9,8.8,8.5,8.2,8.1,8,4},-1),0,10,20,30,40,50,60,62,64,66,68,70,72,74,76,78,80,85,90,95,100,100)</f>
        <v>100</v>
      </c>
      <c r="M3" s="17"/>
      <c r="N3" s="61" t="e">
        <f>LOOKUP(M3,标准!$J$54:$J$75,标准!$B$54:$B$75)</f>
        <v>#N/A</v>
      </c>
      <c r="O3" s="37"/>
      <c r="P3" s="16">
        <f>LOOKUP(O3,标准!$K$290:$K$321,标准!$I$290:$I$321)</f>
        <v>0</v>
      </c>
      <c r="Q3" s="43"/>
      <c r="R3" s="16">
        <f>CHOOSE(MATCH(Q3,{20,5.4,5.3,5.2,5.1,5,4.5,4.45,4.4,4.35,4.3,4.25,4.2,4.15,4.1,4.05,4,3.52,3.44,3.37,3.3,3.25,3.2,3.15,3.1,3.05,3,2.55,2.5,2.45,2.4,1},-1),0,10,20,30,40,50,60,62,64,66,68,70,72,74,76,78,80,85,90,95,100,101,102,103,104,105,106,107,108,109,110,110)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3" s="15" t="e">
        <f>F3*0.15+H3*0.1+J3*0.1+L3*0.2+N3*0.15+P3*0.1+R3*0.2</f>
        <v>#DIV/0!</v>
      </c>
      <c r="T3" s="16" t="e">
        <f>LOOKUP(S3,标准!$H$328:$H$332,标准!$G$328:$G$332)</f>
        <v>#DIV/0!</v>
      </c>
    </row>
    <row r="4" spans="1:20" ht="14.25">
      <c r="A4" s="46"/>
      <c r="B4" s="63" t="s">
        <v>94</v>
      </c>
      <c r="C4" s="32"/>
      <c r="D4" s="33"/>
      <c r="E4" s="34" t="e">
        <f>D4/(C4*C4)</f>
        <v>#DIV/0!</v>
      </c>
      <c r="F4" s="18" t="e">
        <f>LOOKUP(E4,标准!$J$16:$J$23,标准!$B$16:$B$23)</f>
        <v>#DIV/0!</v>
      </c>
      <c r="G4" s="17"/>
      <c r="H4" s="16">
        <f>LOOKUP(G4,标准!$N$229:$N$250,标准!$L$229:$L$250)</f>
        <v>0</v>
      </c>
      <c r="I4" s="30"/>
      <c r="J4" s="16">
        <f>LOOKUP(I4,标准!$J$156:$J$177,标准!$B$156:$B$177)</f>
        <v>20</v>
      </c>
      <c r="K4" s="30"/>
      <c r="L4" s="16">
        <f>CHOOSE(MATCH(K4,{30,11.8,11.6,11.4,11.2,11,10.8,10.6,10.4,10.2,10,9.8,9.6,9.4,9.2,9,8.8,8.5,8.2,8.1,8,4},-1),0,10,20,30,40,50,60,62,64,66,68,70,72,74,76,78,80,85,90,95,100,100)</f>
        <v>100</v>
      </c>
      <c r="M4" s="17"/>
      <c r="N4" s="61" t="e">
        <f>LOOKUP(M4,标准!$J$54:$J$75,标准!$B$54:$B$75)</f>
        <v>#N/A</v>
      </c>
      <c r="O4" s="37"/>
      <c r="P4" s="16">
        <f>LOOKUP(O4,标准!$K$290:$K$321,标准!$I$290:$I$321)</f>
        <v>0</v>
      </c>
      <c r="Q4" s="43"/>
      <c r="R4" s="16">
        <f>CHOOSE(MATCH(Q4,{20,5.4,5.3,5.2,5.1,5,4.5,4.45,4.4,4.35,4.3,4.25,4.2,4.15,4.1,4.05,4,3.52,3.44,3.37,3.3,3.25,3.2,3.15,3.1,3.05,3,2.55,2.5,2.45,2.4,1},-1),0,10,20,30,40,50,60,62,64,66,68,70,72,74,76,78,80,85,90,95,100,101,102,103,104,105,106,107,108,109,110,110)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4" s="15" t="e">
        <f t="shared" ref="S4:S67" si="0">F4*0.15+H4*0.1+J4*0.1+L4*0.2+N4*0.15+P4*0.1+R4*0.2</f>
        <v>#DIV/0!</v>
      </c>
      <c r="T4" s="16" t="e">
        <f>LOOKUP(S4,标准!$H$328:$H$332,标准!$G$328:$G$332)</f>
        <v>#DIV/0!</v>
      </c>
    </row>
    <row r="5" spans="1:20" ht="14.25">
      <c r="A5" s="46"/>
      <c r="B5" s="63" t="s">
        <v>94</v>
      </c>
      <c r="C5" s="32"/>
      <c r="D5" s="33"/>
      <c r="E5" s="34" t="e">
        <f>D5/(C5*C5)</f>
        <v>#DIV/0!</v>
      </c>
      <c r="F5" s="18" t="e">
        <f>LOOKUP(E5,标准!$J$16:$J$23,标准!$B$16:$B$23)</f>
        <v>#DIV/0!</v>
      </c>
      <c r="G5" s="17"/>
      <c r="H5" s="16">
        <f>LOOKUP(G5,标准!$N$229:$N$250,标准!$L$229:$L$250)</f>
        <v>0</v>
      </c>
      <c r="I5" s="30"/>
      <c r="J5" s="16">
        <f>LOOKUP(I5,标准!$J$156:$J$177,标准!$B$156:$B$177)</f>
        <v>20</v>
      </c>
      <c r="K5" s="30"/>
      <c r="L5" s="16">
        <f>CHOOSE(MATCH(K5,{30,11.8,11.6,11.4,11.2,11,10.8,10.6,10.4,10.2,10,9.8,9.6,9.4,9.2,9,8.8,8.5,8.2,8.1,8,4},-1),0,10,20,30,40,50,60,62,64,66,68,70,72,74,76,78,80,85,90,95,100,100)</f>
        <v>100</v>
      </c>
      <c r="M5" s="17"/>
      <c r="N5" s="61" t="e">
        <f>LOOKUP(M5,标准!$J$54:$J$75,标准!$B$54:$B$75)</f>
        <v>#N/A</v>
      </c>
      <c r="O5" s="37"/>
      <c r="P5" s="16">
        <f>LOOKUP(O5,标准!$K$290:$K$321,标准!$I$290:$I$321)</f>
        <v>0</v>
      </c>
      <c r="Q5" s="43"/>
      <c r="R5" s="16">
        <f>CHOOSE(MATCH(Q5,{20,5.4,5.3,5.2,5.1,5,4.5,4.45,4.4,4.35,4.3,4.25,4.2,4.15,4.1,4.05,4,3.52,3.44,3.37,3.3,3.25,3.2,3.15,3.1,3.05,3,2.55,2.5,2.45,2.4,1},-1),0,10,20,30,40,50,60,62,64,66,68,70,72,74,76,78,80,85,90,95,100,101,102,103,104,105,106,107,108,109,110,110)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5" s="15" t="e">
        <f t="shared" si="0"/>
        <v>#DIV/0!</v>
      </c>
      <c r="T5" s="16" t="e">
        <f>LOOKUP(S5,标准!$H$328:$H$332,标准!$G$328:$G$332)</f>
        <v>#DIV/0!</v>
      </c>
    </row>
    <row r="6" spans="1:20" ht="14.25">
      <c r="A6" s="46"/>
      <c r="B6" s="63" t="s">
        <v>94</v>
      </c>
      <c r="C6" s="38"/>
      <c r="D6" s="39"/>
      <c r="E6" s="34" t="e">
        <f>D6/(C6*C6)</f>
        <v>#DIV/0!</v>
      </c>
      <c r="F6" s="18" t="e">
        <f>LOOKUP(E6,标准!$J$16:$J$23,标准!$B$16:$B$23)</f>
        <v>#DIV/0!</v>
      </c>
      <c r="G6" s="17"/>
      <c r="H6" s="16">
        <f>LOOKUP(G6,标准!$N$229:$N$250,标准!$L$229:$L$250)</f>
        <v>0</v>
      </c>
      <c r="I6" s="30"/>
      <c r="J6" s="16">
        <f>LOOKUP(I6,标准!$J$156:$J$177,标准!$B$156:$B$177)</f>
        <v>20</v>
      </c>
      <c r="K6" s="30"/>
      <c r="L6" s="16">
        <f>CHOOSE(MATCH(K6,{30,11.8,11.6,11.4,11.2,11,10.8,10.6,10.4,10.2,10,9.8,9.6,9.4,9.2,9,8.8,8.5,8.2,8.1,8,4},-1),0,10,20,30,40,50,60,62,64,66,68,70,72,74,76,78,80,85,90,95,100,100)</f>
        <v>100</v>
      </c>
      <c r="M6" s="17"/>
      <c r="N6" s="61" t="e">
        <f>LOOKUP(M6,标准!$J$54:$J$75,标准!$B$54:$B$75)</f>
        <v>#N/A</v>
      </c>
      <c r="O6" s="37"/>
      <c r="P6" s="16">
        <f>LOOKUP(O6,标准!$K$290:$K$321,标准!$I$290:$I$321)</f>
        <v>0</v>
      </c>
      <c r="Q6" s="43"/>
      <c r="R6" s="16">
        <f>CHOOSE(MATCH(Q6,{20,5.4,5.3,5.2,5.1,5,4.5,4.45,4.4,4.35,4.3,4.25,4.2,4.15,4.1,4.05,4,3.52,3.44,3.37,3.3,3.25,3.2,3.15,3.1,3.05,3,2.55,2.5,2.45,2.4,1},-1),0,10,20,30,40,50,60,62,64,66,68,70,72,74,76,78,80,85,90,95,100,101,102,103,104,105,106,107,108,109,110,110)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6" s="15" t="e">
        <f t="shared" si="0"/>
        <v>#DIV/0!</v>
      </c>
      <c r="T6" s="16" t="e">
        <f>LOOKUP(S6,标准!$H$328:$H$332,标准!$G$328:$G$332)</f>
        <v>#DIV/0!</v>
      </c>
    </row>
    <row r="7" spans="1:20" ht="14.25">
      <c r="A7" s="46"/>
      <c r="B7" s="63" t="s">
        <v>94</v>
      </c>
      <c r="C7" s="38"/>
      <c r="D7" s="39"/>
      <c r="E7" s="34" t="e">
        <f>D7/(C7*C7)</f>
        <v>#DIV/0!</v>
      </c>
      <c r="F7" s="18" t="e">
        <f>LOOKUP(E7,标准!$J$16:$J$23,标准!$B$16:$B$23)</f>
        <v>#DIV/0!</v>
      </c>
      <c r="G7" s="17"/>
      <c r="H7" s="16">
        <f>LOOKUP(G7,标准!$N$229:$N$250,标准!$L$229:$L$250)</f>
        <v>0</v>
      </c>
      <c r="I7" s="30"/>
      <c r="J7" s="16">
        <f>LOOKUP(I7,标准!$J$156:$J$177,标准!$B$156:$B$177)</f>
        <v>20</v>
      </c>
      <c r="K7" s="30"/>
      <c r="L7" s="16">
        <f>CHOOSE(MATCH(K7,{30,11.8,11.6,11.4,11.2,11,10.8,10.6,10.4,10.2,10,9.8,9.6,9.4,9.2,9,8.8,8.5,8.2,8.1,8,4},-1),0,10,20,30,40,50,60,62,64,66,68,70,72,74,76,78,80,85,90,95,100,100)</f>
        <v>100</v>
      </c>
      <c r="M7" s="17"/>
      <c r="N7" s="61" t="e">
        <f>LOOKUP(M7,标准!$J$54:$J$75,标准!$B$54:$B$75)</f>
        <v>#N/A</v>
      </c>
      <c r="O7" s="37"/>
      <c r="P7" s="16">
        <f>LOOKUP(O7,标准!$K$290:$K$321,标准!$I$290:$I$321)</f>
        <v>0</v>
      </c>
      <c r="Q7" s="43"/>
      <c r="R7" s="16">
        <f>CHOOSE(MATCH(Q7,{20,5.4,5.3,5.2,5.1,5,4.5,4.45,4.4,4.35,4.3,4.25,4.2,4.15,4.1,4.05,4,3.52,3.44,3.37,3.3,3.25,3.2,3.15,3.1,3.05,3,2.55,2.5,2.45,2.4,1},-1),0,10,20,30,40,50,60,62,64,66,68,70,72,74,76,78,80,85,90,95,100,101,102,103,104,105,106,107,108,109,110,110)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7" s="15" t="e">
        <f t="shared" si="0"/>
        <v>#DIV/0!</v>
      </c>
      <c r="T7" s="16" t="e">
        <f>LOOKUP(S7,标准!$H$328:$H$332,标准!$G$328:$G$332)</f>
        <v>#DIV/0!</v>
      </c>
    </row>
    <row r="8" spans="1:20" ht="14.25">
      <c r="A8" s="46"/>
      <c r="B8" s="63" t="s">
        <v>94</v>
      </c>
      <c r="C8" s="38"/>
      <c r="D8" s="39"/>
      <c r="E8" s="34" t="e">
        <f t="shared" ref="E8:E71" si="1">D8/(C8*C8)</f>
        <v>#DIV/0!</v>
      </c>
      <c r="F8" s="18" t="e">
        <f>LOOKUP(E8,标准!$J$16:$J$23,标准!$B$16:$B$23)</f>
        <v>#DIV/0!</v>
      </c>
      <c r="G8" s="17"/>
      <c r="H8" s="16">
        <f>LOOKUP(G8,标准!$N$229:$N$250,标准!$L$229:$L$250)</f>
        <v>0</v>
      </c>
      <c r="I8" s="30"/>
      <c r="J8" s="16">
        <f>LOOKUP(I8,标准!$J$156:$J$177,标准!$B$156:$B$177)</f>
        <v>20</v>
      </c>
      <c r="K8" s="30"/>
      <c r="L8" s="16">
        <f>CHOOSE(MATCH(K8,{30,11.8,11.6,11.4,11.2,11,10.8,10.6,10.4,10.2,10,9.8,9.6,9.4,9.2,9,8.8,8.5,8.2,8.1,8,4},-1),0,10,20,30,40,50,60,62,64,66,68,70,72,74,76,78,80,85,90,95,100,100)</f>
        <v>100</v>
      </c>
      <c r="M8" s="17"/>
      <c r="N8" s="61" t="e">
        <f>LOOKUP(M8,标准!$J$54:$J$75,标准!$B$54:$B$75)</f>
        <v>#N/A</v>
      </c>
      <c r="O8" s="37"/>
      <c r="P8" s="16">
        <f>LOOKUP(O8,标准!$K$290:$K$321,标准!$I$290:$I$321)</f>
        <v>0</v>
      </c>
      <c r="Q8" s="43"/>
      <c r="R8" s="16">
        <f>CHOOSE(MATCH(Q8,{20,5.4,5.3,5.2,5.1,5,4.5,4.45,4.4,4.35,4.3,4.25,4.2,4.15,4.1,4.05,4,3.52,3.44,3.37,3.3,3.25,3.2,3.15,3.1,3.05,3,2.55,2.5,2.45,2.4,1},-1),0,10,20,30,40,50,60,62,64,66,68,70,72,74,76,78,80,85,90,95,100,101,102,103,104,105,106,107,108,109,110,110)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8" s="15" t="e">
        <f t="shared" si="0"/>
        <v>#DIV/0!</v>
      </c>
      <c r="T8" s="16" t="e">
        <f>LOOKUP(S8,标准!$H$328:$H$332,标准!$G$328:$G$332)</f>
        <v>#DIV/0!</v>
      </c>
    </row>
    <row r="9" spans="1:20" ht="14.25">
      <c r="A9" s="46"/>
      <c r="B9" s="63" t="s">
        <v>94</v>
      </c>
      <c r="C9" s="38"/>
      <c r="D9" s="39"/>
      <c r="E9" s="34" t="e">
        <f t="shared" si="1"/>
        <v>#DIV/0!</v>
      </c>
      <c r="F9" s="18" t="e">
        <f>LOOKUP(E9,标准!$J$16:$J$23,标准!$B$16:$B$23)</f>
        <v>#DIV/0!</v>
      </c>
      <c r="G9" s="17"/>
      <c r="H9" s="16">
        <f>LOOKUP(G9,标准!$N$229:$N$250,标准!$L$229:$L$250)</f>
        <v>0</v>
      </c>
      <c r="I9" s="30"/>
      <c r="J9" s="16">
        <f>LOOKUP(I9,标准!$J$156:$J$177,标准!$B$156:$B$177)</f>
        <v>20</v>
      </c>
      <c r="K9" s="30"/>
      <c r="L9" s="16">
        <f>CHOOSE(MATCH(K9,{30,11.8,11.6,11.4,11.2,11,10.8,10.6,10.4,10.2,10,9.8,9.6,9.4,9.2,9,8.8,8.5,8.2,8.1,8,4},-1),0,10,20,30,40,50,60,62,64,66,68,70,72,74,76,78,80,85,90,95,100,100)</f>
        <v>100</v>
      </c>
      <c r="M9" s="17"/>
      <c r="N9" s="61" t="e">
        <f>LOOKUP(M9,标准!$J$54:$J$75,标准!$B$54:$B$75)</f>
        <v>#N/A</v>
      </c>
      <c r="O9" s="37"/>
      <c r="P9" s="16">
        <f>LOOKUP(O9,标准!$K$290:$K$321,标准!$I$290:$I$321)</f>
        <v>0</v>
      </c>
      <c r="Q9" s="43"/>
      <c r="R9" s="16">
        <f>CHOOSE(MATCH(Q9,{20,5.4,5.3,5.2,5.1,5,4.5,4.45,4.4,4.35,4.3,4.25,4.2,4.15,4.1,4.05,4,3.52,3.44,3.37,3.3,3.25,3.2,3.15,3.1,3.05,3,2.55,2.5,2.45,2.4,1},-1),0,10,20,30,40,50,60,62,64,66,68,70,72,74,76,78,80,85,90,95,100,101,102,103,104,105,106,107,108,109,110,110)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9" s="15" t="e">
        <f t="shared" si="0"/>
        <v>#DIV/0!</v>
      </c>
      <c r="T9" s="16" t="e">
        <f>LOOKUP(S9,标准!$H$328:$H$332,标准!$G$328:$G$332)</f>
        <v>#DIV/0!</v>
      </c>
    </row>
    <row r="10" spans="1:20" ht="14.25">
      <c r="A10" s="46"/>
      <c r="B10" s="63" t="s">
        <v>94</v>
      </c>
      <c r="C10" s="38"/>
      <c r="D10" s="39"/>
      <c r="E10" s="34" t="e">
        <f t="shared" si="1"/>
        <v>#DIV/0!</v>
      </c>
      <c r="F10" s="18" t="e">
        <f>LOOKUP(E10,标准!$J$16:$J$23,标准!$B$16:$B$23)</f>
        <v>#DIV/0!</v>
      </c>
      <c r="G10" s="17"/>
      <c r="H10" s="16">
        <f>LOOKUP(G10,标准!$N$229:$N$250,标准!$L$229:$L$250)</f>
        <v>0</v>
      </c>
      <c r="I10" s="30"/>
      <c r="J10" s="16">
        <f>LOOKUP(I10,标准!$J$156:$J$177,标准!$B$156:$B$177)</f>
        <v>20</v>
      </c>
      <c r="K10" s="30"/>
      <c r="L10" s="16">
        <f>CHOOSE(MATCH(K10,{30,11.8,11.6,11.4,11.2,11,10.8,10.6,10.4,10.2,10,9.8,9.6,9.4,9.2,9,8.8,8.5,8.2,8.1,8,4},-1),0,10,20,30,40,50,60,62,64,66,68,70,72,74,76,78,80,85,90,95,100,100)</f>
        <v>100</v>
      </c>
      <c r="M10" s="17"/>
      <c r="N10" s="61" t="e">
        <f>LOOKUP(M10,标准!$J$54:$J$75,标准!$B$54:$B$75)</f>
        <v>#N/A</v>
      </c>
      <c r="O10" s="37"/>
      <c r="P10" s="16">
        <f>LOOKUP(O10,标准!$K$290:$K$321,标准!$I$290:$I$321)</f>
        <v>0</v>
      </c>
      <c r="Q10" s="43"/>
      <c r="R10" s="16">
        <f>CHOOSE(MATCH(Q10,{20,5.4,5.3,5.2,5.1,5,4.5,4.45,4.4,4.35,4.3,4.25,4.2,4.15,4.1,4.05,4,3.52,3.44,3.37,3.3,3.25,3.2,3.15,3.1,3.05,3,2.55,2.5,2.45,2.4,1},-1),0,10,20,30,40,50,60,62,64,66,68,70,72,74,76,78,80,85,90,95,100,101,102,103,104,105,106,107,108,109,110,110)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0" s="15" t="e">
        <f t="shared" si="0"/>
        <v>#DIV/0!</v>
      </c>
      <c r="T10" s="16" t="e">
        <f>LOOKUP(S10,标准!$H$328:$H$332,标准!$G$328:$G$332)</f>
        <v>#DIV/0!</v>
      </c>
    </row>
    <row r="11" spans="1:20" ht="14.25">
      <c r="A11" s="46"/>
      <c r="B11" s="63" t="s">
        <v>94</v>
      </c>
      <c r="C11" s="40"/>
      <c r="D11" s="41"/>
      <c r="E11" s="34" t="e">
        <f t="shared" si="1"/>
        <v>#DIV/0!</v>
      </c>
      <c r="F11" s="18" t="e">
        <f>LOOKUP(E11,标准!$J$16:$J$23,标准!$B$16:$B$23)</f>
        <v>#DIV/0!</v>
      </c>
      <c r="G11" s="17"/>
      <c r="H11" s="16">
        <f>LOOKUP(G11,标准!$N$229:$N$250,标准!$L$229:$L$250)</f>
        <v>0</v>
      </c>
      <c r="I11" s="30"/>
      <c r="J11" s="16">
        <f>LOOKUP(I11,标准!$J$156:$J$177,标准!$B$156:$B$177)</f>
        <v>20</v>
      </c>
      <c r="K11" s="30"/>
      <c r="L11" s="16">
        <f>CHOOSE(MATCH(K11,{30,11.8,11.6,11.4,11.2,11,10.8,10.6,10.4,10.2,10,9.8,9.6,9.4,9.2,9,8.8,8.5,8.2,8.1,8,4},-1),0,10,20,30,40,50,60,62,64,66,68,70,72,74,76,78,80,85,90,95,100,100)</f>
        <v>100</v>
      </c>
      <c r="M11" s="17"/>
      <c r="N11" s="61" t="e">
        <f>LOOKUP(M11,标准!$J$54:$J$75,标准!$B$54:$B$75)</f>
        <v>#N/A</v>
      </c>
      <c r="O11" s="37"/>
      <c r="P11" s="16">
        <f>LOOKUP(O11,标准!$K$290:$K$321,标准!$I$290:$I$321)</f>
        <v>0</v>
      </c>
      <c r="Q11" s="43"/>
      <c r="R11" s="16">
        <f>CHOOSE(MATCH(Q11,{20,5.4,5.3,5.2,5.1,5,4.5,4.45,4.4,4.35,4.3,4.25,4.2,4.15,4.1,4.05,4,3.52,3.44,3.37,3.3,3.25,3.2,3.15,3.1,3.05,3,2.55,2.5,2.45,2.4,1},-1),0,10,20,30,40,50,60,62,64,66,68,70,72,74,76,78,80,85,90,95,100,101,102,103,104,105,106,107,108,109,110,110)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1" s="15" t="e">
        <f t="shared" si="0"/>
        <v>#DIV/0!</v>
      </c>
      <c r="T11" s="16" t="e">
        <f>LOOKUP(S11,标准!$H$328:$H$332,标准!$G$328:$G$332)</f>
        <v>#DIV/0!</v>
      </c>
    </row>
    <row r="12" spans="1:20" ht="14.25">
      <c r="A12" s="46"/>
      <c r="B12" s="63" t="s">
        <v>94</v>
      </c>
      <c r="C12" s="32"/>
      <c r="D12" s="33"/>
      <c r="E12" s="34" t="e">
        <f t="shared" si="1"/>
        <v>#DIV/0!</v>
      </c>
      <c r="F12" s="18" t="e">
        <f>LOOKUP(E12,标准!$J$16:$J$23,标准!$B$16:$B$23)</f>
        <v>#DIV/0!</v>
      </c>
      <c r="G12" s="17"/>
      <c r="H12" s="16">
        <f>LOOKUP(G12,标准!$N$229:$N$250,标准!$L$229:$L$250)</f>
        <v>0</v>
      </c>
      <c r="I12" s="30"/>
      <c r="J12" s="16">
        <f>LOOKUP(I12,标准!$J$156:$J$177,标准!$B$156:$B$177)</f>
        <v>20</v>
      </c>
      <c r="K12" s="30"/>
      <c r="L12" s="16">
        <f>CHOOSE(MATCH(K12,{30,11.8,11.6,11.4,11.2,11,10.8,10.6,10.4,10.2,10,9.8,9.6,9.4,9.2,9,8.8,8.5,8.2,8.1,8,4},-1),0,10,20,30,40,50,60,62,64,66,68,70,72,74,76,78,80,85,90,95,100,100)</f>
        <v>100</v>
      </c>
      <c r="M12" s="17"/>
      <c r="N12" s="61" t="e">
        <f>LOOKUP(M12,标准!$J$54:$J$75,标准!$B$54:$B$75)</f>
        <v>#N/A</v>
      </c>
      <c r="O12" s="37"/>
      <c r="P12" s="16">
        <f>LOOKUP(O12,标准!$K$290:$K$321,标准!$I$290:$I$321)</f>
        <v>0</v>
      </c>
      <c r="Q12" s="43"/>
      <c r="R12" s="16">
        <f>CHOOSE(MATCH(Q12,{20,5.4,5.3,5.2,5.1,5,4.5,4.45,4.4,4.35,4.3,4.25,4.2,4.15,4.1,4.05,4,3.52,3.44,3.37,3.3,3.25,3.2,3.15,3.1,3.05,3,2.55,2.5,2.45,2.4,1},-1),0,10,20,30,40,50,60,62,64,66,68,70,72,74,76,78,80,85,90,95,100,101,102,103,104,105,106,107,108,109,110,110)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2" s="15" t="e">
        <f t="shared" si="0"/>
        <v>#DIV/0!</v>
      </c>
      <c r="T12" s="16" t="e">
        <f>LOOKUP(S12,标准!$H$328:$H$332,标准!$G$328:$G$332)</f>
        <v>#DIV/0!</v>
      </c>
    </row>
    <row r="13" spans="1:20" ht="14.25">
      <c r="A13" s="46"/>
      <c r="B13" s="63" t="s">
        <v>94</v>
      </c>
      <c r="C13" s="32"/>
      <c r="D13" s="33"/>
      <c r="E13" s="34" t="e">
        <f t="shared" si="1"/>
        <v>#DIV/0!</v>
      </c>
      <c r="F13" s="18" t="e">
        <f>LOOKUP(E13,标准!$J$16:$J$23,标准!$B$16:$B$23)</f>
        <v>#DIV/0!</v>
      </c>
      <c r="G13" s="17"/>
      <c r="H13" s="16">
        <f>LOOKUP(G13,标准!$N$229:$N$250,标准!$L$229:$L$250)</f>
        <v>0</v>
      </c>
      <c r="I13" s="30"/>
      <c r="J13" s="16">
        <f>LOOKUP(I13,标准!$J$156:$J$177,标准!$B$156:$B$177)</f>
        <v>20</v>
      </c>
      <c r="K13" s="30"/>
      <c r="L13" s="16">
        <f>CHOOSE(MATCH(K13,{30,11.8,11.6,11.4,11.2,11,10.8,10.6,10.4,10.2,10,9.8,9.6,9.4,9.2,9,8.8,8.5,8.2,8.1,8,4},-1),0,10,20,30,40,50,60,62,64,66,68,70,72,74,76,78,80,85,90,95,100,100)</f>
        <v>100</v>
      </c>
      <c r="M13" s="17"/>
      <c r="N13" s="61" t="e">
        <f>LOOKUP(M13,标准!$J$54:$J$75,标准!$B$54:$B$75)</f>
        <v>#N/A</v>
      </c>
      <c r="O13" s="37"/>
      <c r="P13" s="16">
        <f>LOOKUP(O13,标准!$K$290:$K$321,标准!$I$290:$I$321)</f>
        <v>0</v>
      </c>
      <c r="Q13" s="43"/>
      <c r="R13" s="16">
        <f>CHOOSE(MATCH(Q13,{20,5.4,5.3,5.2,5.1,5,4.5,4.45,4.4,4.35,4.3,4.25,4.2,4.15,4.1,4.05,4,3.52,3.44,3.37,3.3,3.25,3.2,3.15,3.1,3.05,3,2.55,2.5,2.45,2.4,1},-1),0,10,20,30,40,50,60,62,64,66,68,70,72,74,76,78,80,85,90,95,100,101,102,103,104,105,106,107,108,109,110,110)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3" s="15" t="e">
        <f t="shared" si="0"/>
        <v>#DIV/0!</v>
      </c>
      <c r="T13" s="16" t="e">
        <f>LOOKUP(S13,标准!$H$328:$H$332,标准!$G$328:$G$332)</f>
        <v>#DIV/0!</v>
      </c>
    </row>
    <row r="14" spans="1:20" ht="14.25">
      <c r="A14" s="46"/>
      <c r="B14" s="63" t="s">
        <v>94</v>
      </c>
      <c r="C14" s="32"/>
      <c r="D14" s="33"/>
      <c r="E14" s="34" t="e">
        <f t="shared" si="1"/>
        <v>#DIV/0!</v>
      </c>
      <c r="F14" s="18" t="e">
        <f>LOOKUP(E14,标准!$J$16:$J$23,标准!$B$16:$B$23)</f>
        <v>#DIV/0!</v>
      </c>
      <c r="G14" s="17"/>
      <c r="H14" s="16">
        <f>LOOKUP(G14,标准!$N$229:$N$250,标准!$L$229:$L$250)</f>
        <v>0</v>
      </c>
      <c r="I14" s="30"/>
      <c r="J14" s="16">
        <f>LOOKUP(I14,标准!$J$156:$J$177,标准!$B$156:$B$177)</f>
        <v>20</v>
      </c>
      <c r="K14" s="30"/>
      <c r="L14" s="16">
        <f>CHOOSE(MATCH(K14,{30,11.8,11.6,11.4,11.2,11,10.8,10.6,10.4,10.2,10,9.8,9.6,9.4,9.2,9,8.8,8.5,8.2,8.1,8,4},-1),0,10,20,30,40,50,60,62,64,66,68,70,72,74,76,78,80,85,90,95,100,100)</f>
        <v>100</v>
      </c>
      <c r="M14" s="17"/>
      <c r="N14" s="61" t="e">
        <f>LOOKUP(M14,标准!$J$54:$J$75,标准!$B$54:$B$75)</f>
        <v>#N/A</v>
      </c>
      <c r="O14" s="37"/>
      <c r="P14" s="16">
        <f>LOOKUP(O14,标准!$K$290:$K$321,标准!$I$290:$I$321)</f>
        <v>0</v>
      </c>
      <c r="Q14" s="43"/>
      <c r="R14" s="16">
        <f>CHOOSE(MATCH(Q14,{20,5.4,5.3,5.2,5.1,5,4.5,4.45,4.4,4.35,4.3,4.25,4.2,4.15,4.1,4.05,4,3.52,3.44,3.37,3.3,3.25,3.2,3.15,3.1,3.05,3,2.55,2.5,2.45,2.4,1},-1),0,10,20,30,40,50,60,62,64,66,68,70,72,74,76,78,80,85,90,95,100,101,102,103,104,105,106,107,108,109,110,110)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4" s="15" t="e">
        <f t="shared" si="0"/>
        <v>#DIV/0!</v>
      </c>
      <c r="T14" s="16" t="e">
        <f>LOOKUP(S14,标准!$H$328:$H$332,标准!$G$328:$G$332)</f>
        <v>#DIV/0!</v>
      </c>
    </row>
    <row r="15" spans="1:20" ht="14.25">
      <c r="A15" s="46"/>
      <c r="B15" s="63" t="s">
        <v>94</v>
      </c>
      <c r="C15" s="32"/>
      <c r="D15" s="33"/>
      <c r="E15" s="34" t="e">
        <f t="shared" si="1"/>
        <v>#DIV/0!</v>
      </c>
      <c r="F15" s="18" t="e">
        <f>LOOKUP(E15,标准!$J$16:$J$23,标准!$B$16:$B$23)</f>
        <v>#DIV/0!</v>
      </c>
      <c r="G15" s="17"/>
      <c r="H15" s="16">
        <f>LOOKUP(G15,标准!$N$229:$N$250,标准!$L$229:$L$250)</f>
        <v>0</v>
      </c>
      <c r="I15" s="30"/>
      <c r="J15" s="16">
        <f>LOOKUP(I15,标准!$J$156:$J$177,标准!$B$156:$B$177)</f>
        <v>20</v>
      </c>
      <c r="K15" s="30"/>
      <c r="L15" s="16">
        <f>CHOOSE(MATCH(K15,{30,11.8,11.6,11.4,11.2,11,10.8,10.6,10.4,10.2,10,9.8,9.6,9.4,9.2,9,8.8,8.5,8.2,8.1,8,4},-1),0,10,20,30,40,50,60,62,64,66,68,70,72,74,76,78,80,85,90,95,100,100)</f>
        <v>100</v>
      </c>
      <c r="M15" s="17"/>
      <c r="N15" s="61" t="e">
        <f>LOOKUP(M15,标准!$J$54:$J$75,标准!$B$54:$B$75)</f>
        <v>#N/A</v>
      </c>
      <c r="O15" s="37"/>
      <c r="P15" s="16">
        <f>LOOKUP(O15,标准!$K$290:$K$321,标准!$I$290:$I$321)</f>
        <v>0</v>
      </c>
      <c r="Q15" s="43"/>
      <c r="R15" s="16">
        <f>CHOOSE(MATCH(Q15,{20,5.4,5.3,5.2,5.1,5,4.5,4.45,4.4,4.35,4.3,4.25,4.2,4.15,4.1,4.05,4,3.52,3.44,3.37,3.3,3.25,3.2,3.15,3.1,3.05,3,2.55,2.5,2.45,2.4,1},-1),0,10,20,30,40,50,60,62,64,66,68,70,72,74,76,78,80,85,90,95,100,101,102,103,104,105,106,107,108,109,110,110)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5" s="15" t="e">
        <f t="shared" si="0"/>
        <v>#DIV/0!</v>
      </c>
      <c r="T15" s="16" t="e">
        <f>LOOKUP(S15,标准!$H$328:$H$332,标准!$G$328:$G$332)</f>
        <v>#DIV/0!</v>
      </c>
    </row>
    <row r="16" spans="1:20" ht="14.25">
      <c r="A16" s="46"/>
      <c r="B16" s="63" t="s">
        <v>94</v>
      </c>
      <c r="C16" s="32"/>
      <c r="D16" s="33"/>
      <c r="E16" s="34" t="e">
        <f t="shared" si="1"/>
        <v>#DIV/0!</v>
      </c>
      <c r="F16" s="18" t="e">
        <f>LOOKUP(E16,标准!$J$16:$J$23,标准!$B$16:$B$23)</f>
        <v>#DIV/0!</v>
      </c>
      <c r="G16" s="17"/>
      <c r="H16" s="16">
        <f>LOOKUP(G16,标准!$N$229:$N$250,标准!$L$229:$L$250)</f>
        <v>0</v>
      </c>
      <c r="I16" s="30"/>
      <c r="J16" s="16">
        <f>LOOKUP(I16,标准!$J$156:$J$177,标准!$B$156:$B$177)</f>
        <v>20</v>
      </c>
      <c r="K16" s="30"/>
      <c r="L16" s="16">
        <f>CHOOSE(MATCH(K16,{30,11.8,11.6,11.4,11.2,11,10.8,10.6,10.4,10.2,10,9.8,9.6,9.4,9.2,9,8.8,8.5,8.2,8.1,8,4},-1),0,10,20,30,40,50,60,62,64,66,68,70,72,74,76,78,80,85,90,95,100,100)</f>
        <v>100</v>
      </c>
      <c r="M16" s="17"/>
      <c r="N16" s="61" t="e">
        <f>LOOKUP(M16,标准!$J$54:$J$75,标准!$B$54:$B$75)</f>
        <v>#N/A</v>
      </c>
      <c r="O16" s="37"/>
      <c r="P16" s="16">
        <f>LOOKUP(O16,标准!$K$290:$K$321,标准!$I$290:$I$321)</f>
        <v>0</v>
      </c>
      <c r="Q16" s="43"/>
      <c r="R16" s="16">
        <f>CHOOSE(MATCH(Q16,{20,5.4,5.3,5.2,5.1,5,4.5,4.45,4.4,4.35,4.3,4.25,4.2,4.15,4.1,4.05,4,3.52,3.44,3.37,3.3,3.25,3.2,3.15,3.1,3.05,3,2.55,2.5,2.45,2.4,1},-1),0,10,20,30,40,50,60,62,64,66,68,70,72,74,76,78,80,85,90,95,100,101,102,103,104,105,106,107,108,109,110,110)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6" s="15" t="e">
        <f t="shared" si="0"/>
        <v>#DIV/0!</v>
      </c>
      <c r="T16" s="16" t="e">
        <f>LOOKUP(S16,标准!$H$328:$H$332,标准!$G$328:$G$332)</f>
        <v>#DIV/0!</v>
      </c>
    </row>
    <row r="17" spans="1:20" ht="14.25">
      <c r="A17" s="46"/>
      <c r="B17" s="63" t="s">
        <v>94</v>
      </c>
      <c r="C17" s="32"/>
      <c r="D17" s="33"/>
      <c r="E17" s="34" t="e">
        <f t="shared" si="1"/>
        <v>#DIV/0!</v>
      </c>
      <c r="F17" s="18" t="e">
        <f>LOOKUP(E17,标准!$J$16:$J$23,标准!$B$16:$B$23)</f>
        <v>#DIV/0!</v>
      </c>
      <c r="G17" s="17"/>
      <c r="H17" s="16">
        <f>LOOKUP(G17,标准!$N$229:$N$250,标准!$L$229:$L$250)</f>
        <v>0</v>
      </c>
      <c r="I17" s="30"/>
      <c r="J17" s="16">
        <f>LOOKUP(I17,标准!$J$156:$J$177,标准!$B$156:$B$177)</f>
        <v>20</v>
      </c>
      <c r="K17" s="30"/>
      <c r="L17" s="16">
        <f>CHOOSE(MATCH(K17,{30,11.8,11.6,11.4,11.2,11,10.8,10.6,10.4,10.2,10,9.8,9.6,9.4,9.2,9,8.8,8.5,8.2,8.1,8,4},-1),0,10,20,30,40,50,60,62,64,66,68,70,72,74,76,78,80,85,90,95,100,100)</f>
        <v>100</v>
      </c>
      <c r="M17" s="17"/>
      <c r="N17" s="61" t="e">
        <f>LOOKUP(M17,标准!$J$54:$J$75,标准!$B$54:$B$75)</f>
        <v>#N/A</v>
      </c>
      <c r="O17" s="37"/>
      <c r="P17" s="16">
        <f>LOOKUP(O17,标准!$K$290:$K$321,标准!$I$290:$I$321)</f>
        <v>0</v>
      </c>
      <c r="Q17" s="43"/>
      <c r="R17" s="16">
        <f>CHOOSE(MATCH(Q17,{20,5.4,5.3,5.2,5.1,5,4.5,4.45,4.4,4.35,4.3,4.25,4.2,4.15,4.1,4.05,4,3.52,3.44,3.37,3.3,3.25,3.2,3.15,3.1,3.05,3,2.55,2.5,2.45,2.4,1},-1),0,10,20,30,40,50,60,62,64,66,68,70,72,74,76,78,80,85,90,95,100,101,102,103,104,105,106,107,108,109,110,110)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7" s="15" t="e">
        <f t="shared" si="0"/>
        <v>#DIV/0!</v>
      </c>
      <c r="T17" s="16" t="e">
        <f>LOOKUP(S17,标准!$H$328:$H$332,标准!$G$328:$G$332)</f>
        <v>#DIV/0!</v>
      </c>
    </row>
    <row r="18" spans="1:20" ht="14.25">
      <c r="A18" s="46"/>
      <c r="B18" s="63" t="s">
        <v>94</v>
      </c>
      <c r="C18" s="32"/>
      <c r="D18" s="33"/>
      <c r="E18" s="34" t="e">
        <f t="shared" si="1"/>
        <v>#DIV/0!</v>
      </c>
      <c r="F18" s="18" t="e">
        <f>LOOKUP(E18,标准!$J$16:$J$23,标准!$B$16:$B$23)</f>
        <v>#DIV/0!</v>
      </c>
      <c r="G18" s="17"/>
      <c r="H18" s="16">
        <f>LOOKUP(G18,标准!$N$229:$N$250,标准!$L$229:$L$250)</f>
        <v>0</v>
      </c>
      <c r="I18" s="30"/>
      <c r="J18" s="16">
        <f>LOOKUP(I18,标准!$J$156:$J$177,标准!$B$156:$B$177)</f>
        <v>20</v>
      </c>
      <c r="K18" s="30"/>
      <c r="L18" s="16">
        <f>CHOOSE(MATCH(K18,{30,11.8,11.6,11.4,11.2,11,10.8,10.6,10.4,10.2,10,9.8,9.6,9.4,9.2,9,8.8,8.5,8.2,8.1,8,4},-1),0,10,20,30,40,50,60,62,64,66,68,70,72,74,76,78,80,85,90,95,100,100)</f>
        <v>100</v>
      </c>
      <c r="M18" s="17"/>
      <c r="N18" s="61" t="e">
        <f>LOOKUP(M18,标准!$J$54:$J$75,标准!$B$54:$B$75)</f>
        <v>#N/A</v>
      </c>
      <c r="O18" s="37"/>
      <c r="P18" s="16">
        <f>LOOKUP(O18,标准!$K$290:$K$321,标准!$I$290:$I$321)</f>
        <v>0</v>
      </c>
      <c r="Q18" s="43"/>
      <c r="R18" s="16">
        <f>CHOOSE(MATCH(Q18,{20,5.4,5.3,5.2,5.1,5,4.5,4.45,4.4,4.35,4.3,4.25,4.2,4.15,4.1,4.05,4,3.52,3.44,3.37,3.3,3.25,3.2,3.15,3.1,3.05,3,2.55,2.5,2.45,2.4,1},-1),0,10,20,30,40,50,60,62,64,66,68,70,72,74,76,78,80,85,90,95,100,101,102,103,104,105,106,107,108,109,110,110)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8" s="15" t="e">
        <f t="shared" si="0"/>
        <v>#DIV/0!</v>
      </c>
      <c r="T18" s="16" t="e">
        <f>LOOKUP(S18,标准!$H$328:$H$332,标准!$G$328:$G$332)</f>
        <v>#DIV/0!</v>
      </c>
    </row>
    <row r="19" spans="1:20" ht="14.25">
      <c r="A19" s="46"/>
      <c r="B19" s="63" t="s">
        <v>94</v>
      </c>
      <c r="C19" s="32"/>
      <c r="D19" s="33"/>
      <c r="E19" s="34" t="e">
        <f t="shared" si="1"/>
        <v>#DIV/0!</v>
      </c>
      <c r="F19" s="18" t="e">
        <f>LOOKUP(E19,标准!$J$16:$J$23,标准!$B$16:$B$23)</f>
        <v>#DIV/0!</v>
      </c>
      <c r="G19" s="17"/>
      <c r="H19" s="16">
        <f>LOOKUP(G19,标准!$N$229:$N$250,标准!$L$229:$L$250)</f>
        <v>0</v>
      </c>
      <c r="I19" s="30"/>
      <c r="J19" s="16">
        <f>LOOKUP(I19,标准!$J$156:$J$177,标准!$B$156:$B$177)</f>
        <v>20</v>
      </c>
      <c r="K19" s="30"/>
      <c r="L19" s="16">
        <f>CHOOSE(MATCH(K19,{30,11.8,11.6,11.4,11.2,11,10.8,10.6,10.4,10.2,10,9.8,9.6,9.4,9.2,9,8.8,8.5,8.2,8.1,8,4},-1),0,10,20,30,40,50,60,62,64,66,68,70,72,74,76,78,80,85,90,95,100,100)</f>
        <v>100</v>
      </c>
      <c r="M19" s="17"/>
      <c r="N19" s="61" t="e">
        <f>LOOKUP(M19,标准!$J$54:$J$75,标准!$B$54:$B$75)</f>
        <v>#N/A</v>
      </c>
      <c r="O19" s="37"/>
      <c r="P19" s="16">
        <f>LOOKUP(O19,标准!$K$290:$K$321,标准!$I$290:$I$321)</f>
        <v>0</v>
      </c>
      <c r="Q19" s="43"/>
      <c r="R19" s="16">
        <f>CHOOSE(MATCH(Q19,{20,5.4,5.3,5.2,5.1,5,4.5,4.45,4.4,4.35,4.3,4.25,4.2,4.15,4.1,4.05,4,3.52,3.44,3.37,3.3,3.25,3.2,3.15,3.1,3.05,3,2.55,2.5,2.45,2.4,1},-1),0,10,20,30,40,50,60,62,64,66,68,70,72,74,76,78,80,85,90,95,100,101,102,103,104,105,106,107,108,109,110,110)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9" s="15" t="e">
        <f t="shared" si="0"/>
        <v>#DIV/0!</v>
      </c>
      <c r="T19" s="16" t="e">
        <f>LOOKUP(S19,标准!$H$328:$H$332,标准!$G$328:$G$332)</f>
        <v>#DIV/0!</v>
      </c>
    </row>
    <row r="20" spans="1:20" ht="14.25">
      <c r="A20" s="46"/>
      <c r="B20" s="63" t="s">
        <v>94</v>
      </c>
      <c r="C20" s="32"/>
      <c r="D20" s="33"/>
      <c r="E20" s="34" t="e">
        <f t="shared" si="1"/>
        <v>#DIV/0!</v>
      </c>
      <c r="F20" s="18" t="e">
        <f>LOOKUP(E20,标准!$J$16:$J$23,标准!$B$16:$B$23)</f>
        <v>#DIV/0!</v>
      </c>
      <c r="G20" s="17"/>
      <c r="H20" s="16">
        <f>LOOKUP(G20,标准!$N$229:$N$250,标准!$L$229:$L$250)</f>
        <v>0</v>
      </c>
      <c r="I20" s="30"/>
      <c r="J20" s="16">
        <f>LOOKUP(I20,标准!$J$156:$J$177,标准!$B$156:$B$177)</f>
        <v>20</v>
      </c>
      <c r="K20" s="30"/>
      <c r="L20" s="16">
        <f>CHOOSE(MATCH(K20,{30,11.8,11.6,11.4,11.2,11,10.8,10.6,10.4,10.2,10,9.8,9.6,9.4,9.2,9,8.8,8.5,8.2,8.1,8,4},-1),0,10,20,30,40,50,60,62,64,66,68,70,72,74,76,78,80,85,90,95,100,100)</f>
        <v>100</v>
      </c>
      <c r="M20" s="17"/>
      <c r="N20" s="61" t="e">
        <f>LOOKUP(M20,标准!$J$54:$J$75,标准!$B$54:$B$75)</f>
        <v>#N/A</v>
      </c>
      <c r="O20" s="37"/>
      <c r="P20" s="16">
        <f>LOOKUP(O20,标准!$K$290:$K$321,标准!$I$290:$I$321)</f>
        <v>0</v>
      </c>
      <c r="Q20" s="43"/>
      <c r="R20" s="16">
        <f>CHOOSE(MATCH(Q20,{20,5.4,5.3,5.2,5.1,5,4.5,4.45,4.4,4.35,4.3,4.25,4.2,4.15,4.1,4.05,4,3.52,3.44,3.37,3.3,3.25,3.2,3.15,3.1,3.05,3,2.55,2.5,2.45,2.4,1},-1),0,10,20,30,40,50,60,62,64,66,68,70,72,74,76,78,80,85,90,95,100,101,102,103,104,105,106,107,108,109,110,110)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20" s="15" t="e">
        <f t="shared" si="0"/>
        <v>#DIV/0!</v>
      </c>
      <c r="T20" s="16" t="e">
        <f>LOOKUP(S20,标准!$H$328:$H$332,标准!$G$328:$G$332)</f>
        <v>#DIV/0!</v>
      </c>
    </row>
    <row r="21" spans="1:20" ht="14.25">
      <c r="A21" s="46"/>
      <c r="B21" s="63" t="s">
        <v>94</v>
      </c>
      <c r="C21" s="32"/>
      <c r="D21" s="33"/>
      <c r="E21" s="34" t="e">
        <f t="shared" si="1"/>
        <v>#DIV/0!</v>
      </c>
      <c r="F21" s="18" t="e">
        <f>LOOKUP(E21,标准!$J$16:$J$23,标准!$B$16:$B$23)</f>
        <v>#DIV/0!</v>
      </c>
      <c r="G21" s="17"/>
      <c r="H21" s="16">
        <f>LOOKUP(G21,标准!$N$229:$N$250,标准!$L$229:$L$250)</f>
        <v>0</v>
      </c>
      <c r="I21" s="30"/>
      <c r="J21" s="16">
        <f>LOOKUP(I21,标准!$J$156:$J$177,标准!$B$156:$B$177)</f>
        <v>20</v>
      </c>
      <c r="K21" s="30"/>
      <c r="L21" s="16">
        <f>CHOOSE(MATCH(K21,{30,11.8,11.6,11.4,11.2,11,10.8,10.6,10.4,10.2,10,9.8,9.6,9.4,9.2,9,8.8,8.5,8.2,8.1,8,4},-1),0,10,20,30,40,50,60,62,64,66,68,70,72,74,76,78,80,85,90,95,100,100)</f>
        <v>100</v>
      </c>
      <c r="M21" s="17"/>
      <c r="N21" s="61" t="e">
        <f>LOOKUP(M21,标准!$J$54:$J$75,标准!$B$54:$B$75)</f>
        <v>#N/A</v>
      </c>
      <c r="O21" s="37"/>
      <c r="P21" s="16">
        <f>LOOKUP(O21,标准!$K$290:$K$321,标准!$I$290:$I$321)</f>
        <v>0</v>
      </c>
      <c r="Q21" s="43"/>
      <c r="R21" s="16">
        <f>CHOOSE(MATCH(Q21,{20,5.4,5.3,5.2,5.1,5,4.5,4.45,4.4,4.35,4.3,4.25,4.2,4.15,4.1,4.05,4,3.52,3.44,3.37,3.3,3.25,3.2,3.15,3.1,3.05,3,2.55,2.5,2.45,2.4,1},-1),0,10,20,30,40,50,60,62,64,66,68,70,72,74,76,78,80,85,90,95,100,101,102,103,104,105,106,107,108,109,110,110)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21" s="15" t="e">
        <f t="shared" si="0"/>
        <v>#DIV/0!</v>
      </c>
      <c r="T21" s="16" t="e">
        <f>LOOKUP(S21,标准!$H$328:$H$332,标准!$G$328:$G$332)</f>
        <v>#DIV/0!</v>
      </c>
    </row>
    <row r="22" spans="1:20" ht="14.25">
      <c r="A22" s="46"/>
      <c r="B22" s="63" t="s">
        <v>94</v>
      </c>
      <c r="C22" s="32"/>
      <c r="D22" s="33"/>
      <c r="E22" s="34" t="e">
        <f t="shared" si="1"/>
        <v>#DIV/0!</v>
      </c>
      <c r="F22" s="18" t="e">
        <f>LOOKUP(E22,标准!$J$16:$J$23,标准!$B$16:$B$23)</f>
        <v>#DIV/0!</v>
      </c>
      <c r="G22" s="17"/>
      <c r="H22" s="16">
        <f>LOOKUP(G22,标准!$N$229:$N$250,标准!$L$229:$L$250)</f>
        <v>0</v>
      </c>
      <c r="I22" s="30"/>
      <c r="J22" s="16">
        <f>LOOKUP(I22,标准!$J$156:$J$177,标准!$B$156:$B$177)</f>
        <v>20</v>
      </c>
      <c r="K22" s="30"/>
      <c r="L22" s="16">
        <f>CHOOSE(MATCH(K22,{30,11.8,11.6,11.4,11.2,11,10.8,10.6,10.4,10.2,10,9.8,9.6,9.4,9.2,9,8.8,8.5,8.2,8.1,8,4},-1),0,10,20,30,40,50,60,62,64,66,68,70,72,74,76,78,80,85,90,95,100,100)</f>
        <v>100</v>
      </c>
      <c r="M22" s="17"/>
      <c r="N22" s="61" t="e">
        <f>LOOKUP(M22,标准!$J$54:$J$75,标准!$B$54:$B$75)</f>
        <v>#N/A</v>
      </c>
      <c r="O22" s="37"/>
      <c r="P22" s="16">
        <f>LOOKUP(O22,标准!$K$290:$K$321,标准!$I$290:$I$321)</f>
        <v>0</v>
      </c>
      <c r="Q22" s="43"/>
      <c r="R22" s="16">
        <f>CHOOSE(MATCH(Q22,{20,5.4,5.3,5.2,5.1,5,4.5,4.45,4.4,4.35,4.3,4.25,4.2,4.15,4.1,4.05,4,3.52,3.44,3.37,3.3,3.25,3.2,3.15,3.1,3.05,3,2.55,2.5,2.45,2.4,1},-1),0,10,20,30,40,50,60,62,64,66,68,70,72,74,76,78,80,85,90,95,100,101,102,103,104,105,106,107,108,109,110,110)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22" s="15" t="e">
        <f t="shared" si="0"/>
        <v>#DIV/0!</v>
      </c>
      <c r="T22" s="16" t="e">
        <f>LOOKUP(S22,标准!$H$328:$H$332,标准!$G$328:$G$332)</f>
        <v>#DIV/0!</v>
      </c>
    </row>
    <row r="23" spans="1:20" ht="14.25">
      <c r="A23" s="46"/>
      <c r="B23" s="63" t="s">
        <v>94</v>
      </c>
      <c r="C23" s="32"/>
      <c r="D23" s="33"/>
      <c r="E23" s="34" t="e">
        <f t="shared" si="1"/>
        <v>#DIV/0!</v>
      </c>
      <c r="F23" s="18" t="e">
        <f>LOOKUP(E23,标准!$J$16:$J$23,标准!$B$16:$B$23)</f>
        <v>#DIV/0!</v>
      </c>
      <c r="G23" s="17"/>
      <c r="H23" s="16">
        <f>LOOKUP(G23,标准!$N$229:$N$250,标准!$L$229:$L$250)</f>
        <v>0</v>
      </c>
      <c r="I23" s="30"/>
      <c r="J23" s="16">
        <f>LOOKUP(I23,标准!$J$156:$J$177,标准!$B$156:$B$177)</f>
        <v>20</v>
      </c>
      <c r="K23" s="30"/>
      <c r="L23" s="16">
        <f>CHOOSE(MATCH(K23,{30,11.8,11.6,11.4,11.2,11,10.8,10.6,10.4,10.2,10,9.8,9.6,9.4,9.2,9,8.8,8.5,8.2,8.1,8,4},-1),0,10,20,30,40,50,60,62,64,66,68,70,72,74,76,78,80,85,90,95,100,100)</f>
        <v>100</v>
      </c>
      <c r="M23" s="17"/>
      <c r="N23" s="61" t="e">
        <f>LOOKUP(M23,标准!$J$54:$J$75,标准!$B$54:$B$75)</f>
        <v>#N/A</v>
      </c>
      <c r="O23" s="37"/>
      <c r="P23" s="16">
        <f>LOOKUP(O23,标准!$K$290:$K$321,标准!$I$290:$I$321)</f>
        <v>0</v>
      </c>
      <c r="Q23" s="43"/>
      <c r="R23" s="16">
        <f>CHOOSE(MATCH(Q23,{20,5.4,5.3,5.2,5.1,5,4.5,4.45,4.4,4.35,4.3,4.25,4.2,4.15,4.1,4.05,4,3.52,3.44,3.37,3.3,3.25,3.2,3.15,3.1,3.05,3,2.55,2.5,2.45,2.4,1},-1),0,10,20,30,40,50,60,62,64,66,68,70,72,74,76,78,80,85,90,95,100,101,102,103,104,105,106,107,108,109,110,110)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23" s="15" t="e">
        <f t="shared" si="0"/>
        <v>#DIV/0!</v>
      </c>
      <c r="T23" s="16" t="e">
        <f>LOOKUP(S23,标准!$H$328:$H$332,标准!$G$328:$G$332)</f>
        <v>#DIV/0!</v>
      </c>
    </row>
    <row r="24" spans="1:20" ht="14.25">
      <c r="A24" s="46"/>
      <c r="B24" s="63" t="s">
        <v>94</v>
      </c>
      <c r="C24" s="32"/>
      <c r="D24" s="33"/>
      <c r="E24" s="34" t="e">
        <f t="shared" si="1"/>
        <v>#DIV/0!</v>
      </c>
      <c r="F24" s="18" t="e">
        <f>LOOKUP(E24,标准!$J$16:$J$23,标准!$B$16:$B$23)</f>
        <v>#DIV/0!</v>
      </c>
      <c r="G24" s="17"/>
      <c r="H24" s="16">
        <f>LOOKUP(G24,标准!$N$229:$N$250,标准!$L$229:$L$250)</f>
        <v>0</v>
      </c>
      <c r="I24" s="30"/>
      <c r="J24" s="16">
        <f>LOOKUP(I24,标准!$J$156:$J$177,标准!$B$156:$B$177)</f>
        <v>20</v>
      </c>
      <c r="K24" s="30"/>
      <c r="L24" s="16">
        <f>CHOOSE(MATCH(K24,{30,11.8,11.6,11.4,11.2,11,10.8,10.6,10.4,10.2,10,9.8,9.6,9.4,9.2,9,8.8,8.5,8.2,8.1,8,4},-1),0,10,20,30,40,50,60,62,64,66,68,70,72,74,76,78,80,85,90,95,100,100)</f>
        <v>100</v>
      </c>
      <c r="M24" s="17"/>
      <c r="N24" s="61" t="e">
        <f>LOOKUP(M24,标准!$J$54:$J$75,标准!$B$54:$B$75)</f>
        <v>#N/A</v>
      </c>
      <c r="O24" s="37"/>
      <c r="P24" s="16">
        <f>LOOKUP(O24,标准!$K$290:$K$321,标准!$I$290:$I$321)</f>
        <v>0</v>
      </c>
      <c r="Q24" s="43"/>
      <c r="R24" s="16">
        <f>CHOOSE(MATCH(Q24,{20,5.4,5.3,5.2,5.1,5,4.5,4.45,4.4,4.35,4.3,4.25,4.2,4.15,4.1,4.05,4,3.52,3.44,3.37,3.3,3.25,3.2,3.15,3.1,3.05,3,2.55,2.5,2.45,2.4,1},-1),0,10,20,30,40,50,60,62,64,66,68,70,72,74,76,78,80,85,90,95,100,101,102,103,104,105,106,107,108,109,110,110)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24" s="15" t="e">
        <f t="shared" si="0"/>
        <v>#DIV/0!</v>
      </c>
      <c r="T24" s="16" t="e">
        <f>LOOKUP(S24,标准!$H$328:$H$332,标准!$G$328:$G$332)</f>
        <v>#DIV/0!</v>
      </c>
    </row>
    <row r="25" spans="1:20" ht="14.25">
      <c r="A25" s="46"/>
      <c r="B25" s="63" t="s">
        <v>94</v>
      </c>
      <c r="C25" s="32"/>
      <c r="D25" s="33"/>
      <c r="E25" s="34" t="e">
        <f t="shared" si="1"/>
        <v>#DIV/0!</v>
      </c>
      <c r="F25" s="18" t="e">
        <f>LOOKUP(E25,标准!$J$16:$J$23,标准!$B$16:$B$23)</f>
        <v>#DIV/0!</v>
      </c>
      <c r="G25" s="17"/>
      <c r="H25" s="16">
        <f>LOOKUP(G25,标准!$N$229:$N$250,标准!$L$229:$L$250)</f>
        <v>0</v>
      </c>
      <c r="I25" s="30"/>
      <c r="J25" s="16">
        <f>LOOKUP(I25,标准!$J$156:$J$177,标准!$B$156:$B$177)</f>
        <v>20</v>
      </c>
      <c r="K25" s="30"/>
      <c r="L25" s="16">
        <f>CHOOSE(MATCH(K25,{30,11.8,11.6,11.4,11.2,11,10.8,10.6,10.4,10.2,10,9.8,9.6,9.4,9.2,9,8.8,8.5,8.2,8.1,8,4},-1),0,10,20,30,40,50,60,62,64,66,68,70,72,74,76,78,80,85,90,95,100,100)</f>
        <v>100</v>
      </c>
      <c r="M25" s="17"/>
      <c r="N25" s="61" t="e">
        <f>LOOKUP(M25,标准!$J$54:$J$75,标准!$B$54:$B$75)</f>
        <v>#N/A</v>
      </c>
      <c r="O25" s="37"/>
      <c r="P25" s="16">
        <f>LOOKUP(O25,标准!$K$290:$K$321,标准!$I$290:$I$321)</f>
        <v>0</v>
      </c>
      <c r="Q25" s="43"/>
      <c r="R25" s="16">
        <f>CHOOSE(MATCH(Q25,{20,5.4,5.3,5.2,5.1,5,4.5,4.45,4.4,4.35,4.3,4.25,4.2,4.15,4.1,4.05,4,3.52,3.44,3.37,3.3,3.25,3.2,3.15,3.1,3.05,3,2.55,2.5,2.45,2.4,1},-1),0,10,20,30,40,50,60,62,64,66,68,70,72,74,76,78,80,85,90,95,100,101,102,103,104,105,106,107,108,109,110,110)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25" s="15" t="e">
        <f t="shared" si="0"/>
        <v>#DIV/0!</v>
      </c>
      <c r="T25" s="16" t="e">
        <f>LOOKUP(S25,标准!$H$328:$H$332,标准!$G$328:$G$332)</f>
        <v>#DIV/0!</v>
      </c>
    </row>
    <row r="26" spans="1:20" ht="14.25">
      <c r="A26" s="46"/>
      <c r="B26" s="63" t="s">
        <v>94</v>
      </c>
      <c r="C26" s="32"/>
      <c r="D26" s="33"/>
      <c r="E26" s="34" t="e">
        <f t="shared" si="1"/>
        <v>#DIV/0!</v>
      </c>
      <c r="F26" s="18" t="e">
        <f>LOOKUP(E26,标准!$J$16:$J$23,标准!$B$16:$B$23)</f>
        <v>#DIV/0!</v>
      </c>
      <c r="G26" s="17"/>
      <c r="H26" s="16">
        <f>LOOKUP(G26,标准!$N$229:$N$250,标准!$L$229:$L$250)</f>
        <v>0</v>
      </c>
      <c r="I26" s="30"/>
      <c r="J26" s="16">
        <f>LOOKUP(I26,标准!$J$156:$J$177,标准!$B$156:$B$177)</f>
        <v>20</v>
      </c>
      <c r="K26" s="30"/>
      <c r="L26" s="16">
        <f>CHOOSE(MATCH(K26,{30,11.8,11.6,11.4,11.2,11,10.8,10.6,10.4,10.2,10,9.8,9.6,9.4,9.2,9,8.8,8.5,8.2,8.1,8,4},-1),0,10,20,30,40,50,60,62,64,66,68,70,72,74,76,78,80,85,90,95,100,100)</f>
        <v>100</v>
      </c>
      <c r="M26" s="17"/>
      <c r="N26" s="61" t="e">
        <f>LOOKUP(M26,标准!$J$54:$J$75,标准!$B$54:$B$75)</f>
        <v>#N/A</v>
      </c>
      <c r="O26" s="37"/>
      <c r="P26" s="16">
        <f>LOOKUP(O26,标准!$K$290:$K$321,标准!$I$290:$I$321)</f>
        <v>0</v>
      </c>
      <c r="Q26" s="43"/>
      <c r="R26" s="16">
        <f>CHOOSE(MATCH(Q26,{20,5.4,5.3,5.2,5.1,5,4.5,4.45,4.4,4.35,4.3,4.25,4.2,4.15,4.1,4.05,4,3.52,3.44,3.37,3.3,3.25,3.2,3.15,3.1,3.05,3,2.55,2.5,2.45,2.4,1},-1),0,10,20,30,40,50,60,62,64,66,68,70,72,74,76,78,80,85,90,95,100,101,102,103,104,105,106,107,108,109,110,110)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26" s="15" t="e">
        <f t="shared" si="0"/>
        <v>#DIV/0!</v>
      </c>
      <c r="T26" s="16" t="e">
        <f>LOOKUP(S26,标准!$H$328:$H$332,标准!$G$328:$G$332)</f>
        <v>#DIV/0!</v>
      </c>
    </row>
    <row r="27" spans="1:20" ht="14.25">
      <c r="A27" s="46"/>
      <c r="B27" s="63" t="s">
        <v>94</v>
      </c>
      <c r="C27" s="32"/>
      <c r="D27" s="33"/>
      <c r="E27" s="34" t="e">
        <f t="shared" si="1"/>
        <v>#DIV/0!</v>
      </c>
      <c r="F27" s="18" t="e">
        <f>LOOKUP(E27,标准!$J$16:$J$23,标准!$B$16:$B$23)</f>
        <v>#DIV/0!</v>
      </c>
      <c r="G27" s="17"/>
      <c r="H27" s="16">
        <f>LOOKUP(G27,标准!$N$229:$N$250,标准!$L$229:$L$250)</f>
        <v>0</v>
      </c>
      <c r="I27" s="30"/>
      <c r="J27" s="16">
        <f>LOOKUP(I27,标准!$J$156:$J$177,标准!$B$156:$B$177)</f>
        <v>20</v>
      </c>
      <c r="K27" s="30"/>
      <c r="L27" s="16">
        <f>CHOOSE(MATCH(K27,{30,11.8,11.6,11.4,11.2,11,10.8,10.6,10.4,10.2,10,9.8,9.6,9.4,9.2,9,8.8,8.5,8.2,8.1,8,4},-1),0,10,20,30,40,50,60,62,64,66,68,70,72,74,76,78,80,85,90,95,100,100)</f>
        <v>100</v>
      </c>
      <c r="M27" s="17"/>
      <c r="N27" s="61" t="e">
        <f>LOOKUP(M27,标准!$J$54:$J$75,标准!$B$54:$B$75)</f>
        <v>#N/A</v>
      </c>
      <c r="O27" s="37"/>
      <c r="P27" s="16">
        <f>LOOKUP(O27,标准!$K$290:$K$321,标准!$I$290:$I$321)</f>
        <v>0</v>
      </c>
      <c r="Q27" s="43"/>
      <c r="R27" s="16">
        <f>CHOOSE(MATCH(Q27,{20,5.4,5.3,5.2,5.1,5,4.5,4.45,4.4,4.35,4.3,4.25,4.2,4.15,4.1,4.05,4,3.52,3.44,3.37,3.3,3.25,3.2,3.15,3.1,3.05,3,2.55,2.5,2.45,2.4,1},-1),0,10,20,30,40,50,60,62,64,66,68,70,72,74,76,78,80,85,90,95,100,101,102,103,104,105,106,107,108,109,110,110)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27" s="15" t="e">
        <f t="shared" si="0"/>
        <v>#DIV/0!</v>
      </c>
      <c r="T27" s="16" t="e">
        <f>LOOKUP(S27,标准!$H$328:$H$332,标准!$G$328:$G$332)</f>
        <v>#DIV/0!</v>
      </c>
    </row>
    <row r="28" spans="1:20" ht="14.25">
      <c r="A28" s="46"/>
      <c r="B28" s="63" t="s">
        <v>94</v>
      </c>
      <c r="C28" s="32"/>
      <c r="D28" s="33"/>
      <c r="E28" s="34" t="e">
        <f t="shared" si="1"/>
        <v>#DIV/0!</v>
      </c>
      <c r="F28" s="18" t="e">
        <f>LOOKUP(E28,标准!$J$16:$J$23,标准!$B$16:$B$23)</f>
        <v>#DIV/0!</v>
      </c>
      <c r="G28" s="17"/>
      <c r="H28" s="16">
        <f>LOOKUP(G28,标准!$N$229:$N$250,标准!$L$229:$L$250)</f>
        <v>0</v>
      </c>
      <c r="I28" s="30"/>
      <c r="J28" s="16">
        <f>LOOKUP(I28,标准!$J$156:$J$177,标准!$B$156:$B$177)</f>
        <v>20</v>
      </c>
      <c r="K28" s="30"/>
      <c r="L28" s="16">
        <f>CHOOSE(MATCH(K28,{30,11.8,11.6,11.4,11.2,11,10.8,10.6,10.4,10.2,10,9.8,9.6,9.4,9.2,9,8.8,8.5,8.2,8.1,8,4},-1),0,10,20,30,40,50,60,62,64,66,68,70,72,74,76,78,80,85,90,95,100,100)</f>
        <v>100</v>
      </c>
      <c r="M28" s="17"/>
      <c r="N28" s="61" t="e">
        <f>LOOKUP(M28,标准!$J$54:$J$75,标准!$B$54:$B$75)</f>
        <v>#N/A</v>
      </c>
      <c r="O28" s="37"/>
      <c r="P28" s="16">
        <f>LOOKUP(O28,标准!$K$290:$K$321,标准!$I$290:$I$321)</f>
        <v>0</v>
      </c>
      <c r="Q28" s="43"/>
      <c r="R28" s="16">
        <f>CHOOSE(MATCH(Q28,{20,5.4,5.3,5.2,5.1,5,4.5,4.45,4.4,4.35,4.3,4.25,4.2,4.15,4.1,4.05,4,3.52,3.44,3.37,3.3,3.25,3.2,3.15,3.1,3.05,3,2.55,2.5,2.45,2.4,1},-1),0,10,20,30,40,50,60,62,64,66,68,70,72,74,76,78,80,85,90,95,100,101,102,103,104,105,106,107,108,109,110,110)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28" s="15" t="e">
        <f t="shared" si="0"/>
        <v>#DIV/0!</v>
      </c>
      <c r="T28" s="16" t="e">
        <f>LOOKUP(S28,标准!$H$328:$H$332,标准!$G$328:$G$332)</f>
        <v>#DIV/0!</v>
      </c>
    </row>
    <row r="29" spans="1:20" ht="14.25">
      <c r="A29" s="46"/>
      <c r="B29" s="63" t="s">
        <v>94</v>
      </c>
      <c r="C29" s="32"/>
      <c r="D29" s="33"/>
      <c r="E29" s="34" t="e">
        <f t="shared" si="1"/>
        <v>#DIV/0!</v>
      </c>
      <c r="F29" s="18" t="e">
        <f>LOOKUP(E29,标准!$J$16:$J$23,标准!$B$16:$B$23)</f>
        <v>#DIV/0!</v>
      </c>
      <c r="G29" s="17"/>
      <c r="H29" s="16">
        <f>LOOKUP(G29,标准!$N$229:$N$250,标准!$L$229:$L$250)</f>
        <v>0</v>
      </c>
      <c r="I29" s="30"/>
      <c r="J29" s="16">
        <f>LOOKUP(I29,标准!$J$156:$J$177,标准!$B$156:$B$177)</f>
        <v>20</v>
      </c>
      <c r="K29" s="30"/>
      <c r="L29" s="16">
        <f>CHOOSE(MATCH(K29,{30,11.8,11.6,11.4,11.2,11,10.8,10.6,10.4,10.2,10,9.8,9.6,9.4,9.2,9,8.8,8.5,8.2,8.1,8,4},-1),0,10,20,30,40,50,60,62,64,66,68,70,72,74,76,78,80,85,90,95,100,100)</f>
        <v>100</v>
      </c>
      <c r="M29" s="17"/>
      <c r="N29" s="61" t="e">
        <f>LOOKUP(M29,标准!$J$54:$J$75,标准!$B$54:$B$75)</f>
        <v>#N/A</v>
      </c>
      <c r="O29" s="37"/>
      <c r="P29" s="16">
        <f>LOOKUP(O29,标准!$K$290:$K$321,标准!$I$290:$I$321)</f>
        <v>0</v>
      </c>
      <c r="Q29" s="43"/>
      <c r="R29" s="16">
        <f>CHOOSE(MATCH(Q29,{20,5.4,5.3,5.2,5.1,5,4.5,4.45,4.4,4.35,4.3,4.25,4.2,4.15,4.1,4.05,4,3.52,3.44,3.37,3.3,3.25,3.2,3.15,3.1,3.05,3,2.55,2.5,2.45,2.4,1},-1),0,10,20,30,40,50,60,62,64,66,68,70,72,74,76,78,80,85,90,95,100,101,102,103,104,105,106,107,108,109,110,110)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29" s="15" t="e">
        <f t="shared" si="0"/>
        <v>#DIV/0!</v>
      </c>
      <c r="T29" s="16" t="e">
        <f>LOOKUP(S29,标准!$H$328:$H$332,标准!$G$328:$G$332)</f>
        <v>#DIV/0!</v>
      </c>
    </row>
    <row r="30" spans="1:20" ht="14.25">
      <c r="A30" s="46"/>
      <c r="B30" s="63" t="s">
        <v>94</v>
      </c>
      <c r="C30" s="32"/>
      <c r="D30" s="33"/>
      <c r="E30" s="34" t="e">
        <f t="shared" si="1"/>
        <v>#DIV/0!</v>
      </c>
      <c r="F30" s="18" t="e">
        <f>LOOKUP(E30,标准!$J$16:$J$23,标准!$B$16:$B$23)</f>
        <v>#DIV/0!</v>
      </c>
      <c r="G30" s="17"/>
      <c r="H30" s="16">
        <f>LOOKUP(G30,标准!$N$229:$N$250,标准!$L$229:$L$250)</f>
        <v>0</v>
      </c>
      <c r="I30" s="30"/>
      <c r="J30" s="16">
        <f>LOOKUP(I30,标准!$J$156:$J$177,标准!$B$156:$B$177)</f>
        <v>20</v>
      </c>
      <c r="K30" s="30"/>
      <c r="L30" s="16">
        <f>CHOOSE(MATCH(K30,{30,11.8,11.6,11.4,11.2,11,10.8,10.6,10.4,10.2,10,9.8,9.6,9.4,9.2,9,8.8,8.5,8.2,8.1,8,4},-1),0,10,20,30,40,50,60,62,64,66,68,70,72,74,76,78,80,85,90,95,100,100)</f>
        <v>100</v>
      </c>
      <c r="M30" s="17"/>
      <c r="N30" s="61" t="e">
        <f>LOOKUP(M30,标准!$J$54:$J$75,标准!$B$54:$B$75)</f>
        <v>#N/A</v>
      </c>
      <c r="O30" s="37"/>
      <c r="P30" s="16">
        <f>LOOKUP(O30,标准!$K$290:$K$321,标准!$I$290:$I$321)</f>
        <v>0</v>
      </c>
      <c r="Q30" s="43"/>
      <c r="R30" s="16">
        <f>CHOOSE(MATCH(Q30,{20,5.4,5.3,5.2,5.1,5,4.5,4.45,4.4,4.35,4.3,4.25,4.2,4.15,4.1,4.05,4,3.52,3.44,3.37,3.3,3.25,3.2,3.15,3.1,3.05,3,2.55,2.5,2.45,2.4,1},-1),0,10,20,30,40,50,60,62,64,66,68,70,72,74,76,78,80,85,90,95,100,101,102,103,104,105,106,107,108,109,110,110)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30" s="15" t="e">
        <f t="shared" si="0"/>
        <v>#DIV/0!</v>
      </c>
      <c r="T30" s="16" t="e">
        <f>LOOKUP(S30,标准!$H$328:$H$332,标准!$G$328:$G$332)</f>
        <v>#DIV/0!</v>
      </c>
    </row>
    <row r="31" spans="1:20" ht="14.25">
      <c r="A31" s="46"/>
      <c r="B31" s="63" t="s">
        <v>94</v>
      </c>
      <c r="C31" s="32"/>
      <c r="D31" s="33"/>
      <c r="E31" s="34" t="e">
        <f t="shared" si="1"/>
        <v>#DIV/0!</v>
      </c>
      <c r="F31" s="18" t="e">
        <f>LOOKUP(E31,标准!$J$16:$J$23,标准!$B$16:$B$23)</f>
        <v>#DIV/0!</v>
      </c>
      <c r="G31" s="17"/>
      <c r="H31" s="16">
        <f>LOOKUP(G31,标准!$N$229:$N$250,标准!$L$229:$L$250)</f>
        <v>0</v>
      </c>
      <c r="I31" s="30"/>
      <c r="J31" s="16">
        <f>LOOKUP(I31,标准!$J$156:$J$177,标准!$B$156:$B$177)</f>
        <v>20</v>
      </c>
      <c r="K31" s="30"/>
      <c r="L31" s="16">
        <f>CHOOSE(MATCH(K31,{30,11.8,11.6,11.4,11.2,11,10.8,10.6,10.4,10.2,10,9.8,9.6,9.4,9.2,9,8.8,8.5,8.2,8.1,8,4},-1),0,10,20,30,40,50,60,62,64,66,68,70,72,74,76,78,80,85,90,95,100,100)</f>
        <v>100</v>
      </c>
      <c r="M31" s="17"/>
      <c r="N31" s="61" t="e">
        <f>LOOKUP(M31,标准!$J$54:$J$75,标准!$B$54:$B$75)</f>
        <v>#N/A</v>
      </c>
      <c r="O31" s="37"/>
      <c r="P31" s="16">
        <f>LOOKUP(O31,标准!$K$290:$K$321,标准!$I$290:$I$321)</f>
        <v>0</v>
      </c>
      <c r="Q31" s="43"/>
      <c r="R31" s="16">
        <f>CHOOSE(MATCH(Q31,{20,5.4,5.3,5.2,5.1,5,4.5,4.45,4.4,4.35,4.3,4.25,4.2,4.15,4.1,4.05,4,3.52,3.44,3.37,3.3,3.25,3.2,3.15,3.1,3.05,3,2.55,2.5,2.45,2.4,1},-1),0,10,20,30,40,50,60,62,64,66,68,70,72,74,76,78,80,85,90,95,100,101,102,103,104,105,106,107,108,109,110,110)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31" s="15" t="e">
        <f t="shared" si="0"/>
        <v>#DIV/0!</v>
      </c>
      <c r="T31" s="16" t="e">
        <f>LOOKUP(S31,标准!$H$328:$H$332,标准!$G$328:$G$332)</f>
        <v>#DIV/0!</v>
      </c>
    </row>
    <row r="32" spans="1:20" ht="14.25">
      <c r="A32" s="46"/>
      <c r="B32" s="63" t="s">
        <v>94</v>
      </c>
      <c r="C32" s="32"/>
      <c r="D32" s="33"/>
      <c r="E32" s="34" t="e">
        <f t="shared" si="1"/>
        <v>#DIV/0!</v>
      </c>
      <c r="F32" s="18" t="e">
        <f>LOOKUP(E32,标准!$J$16:$J$23,标准!$B$16:$B$23)</f>
        <v>#DIV/0!</v>
      </c>
      <c r="G32" s="17"/>
      <c r="H32" s="16">
        <f>LOOKUP(G32,标准!$N$229:$N$250,标准!$L$229:$L$250)</f>
        <v>0</v>
      </c>
      <c r="I32" s="30"/>
      <c r="J32" s="16">
        <f>LOOKUP(I32,标准!$J$156:$J$177,标准!$B$156:$B$177)</f>
        <v>20</v>
      </c>
      <c r="K32" s="30"/>
      <c r="L32" s="16">
        <f>CHOOSE(MATCH(K32,{30,11.8,11.6,11.4,11.2,11,10.8,10.6,10.4,10.2,10,9.8,9.6,9.4,9.2,9,8.8,8.5,8.2,8.1,8,4},-1),0,10,20,30,40,50,60,62,64,66,68,70,72,74,76,78,80,85,90,95,100,100)</f>
        <v>100</v>
      </c>
      <c r="M32" s="17"/>
      <c r="N32" s="61" t="e">
        <f>LOOKUP(M32,标准!$J$54:$J$75,标准!$B$54:$B$75)</f>
        <v>#N/A</v>
      </c>
      <c r="O32" s="37"/>
      <c r="P32" s="16">
        <f>LOOKUP(O32,标准!$K$290:$K$321,标准!$I$290:$I$321)</f>
        <v>0</v>
      </c>
      <c r="Q32" s="43"/>
      <c r="R32" s="16">
        <f>CHOOSE(MATCH(Q32,{20,5.4,5.3,5.2,5.1,5,4.5,4.45,4.4,4.35,4.3,4.25,4.2,4.15,4.1,4.05,4,3.52,3.44,3.37,3.3,3.25,3.2,3.15,3.1,3.05,3,2.55,2.5,2.45,2.4,1},-1),0,10,20,30,40,50,60,62,64,66,68,70,72,74,76,78,80,85,90,95,100,101,102,103,104,105,106,107,108,109,110,110)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32" s="15" t="e">
        <f t="shared" si="0"/>
        <v>#DIV/0!</v>
      </c>
      <c r="T32" s="16" t="e">
        <f>LOOKUP(S32,标准!$H$328:$H$332,标准!$G$328:$G$332)</f>
        <v>#DIV/0!</v>
      </c>
    </row>
    <row r="33" spans="1:20" ht="14.25">
      <c r="A33" s="46"/>
      <c r="B33" s="63" t="s">
        <v>94</v>
      </c>
      <c r="C33" s="32"/>
      <c r="D33" s="33"/>
      <c r="E33" s="34" t="e">
        <f t="shared" si="1"/>
        <v>#DIV/0!</v>
      </c>
      <c r="F33" s="18" t="e">
        <f>LOOKUP(E33,标准!$J$16:$J$23,标准!$B$16:$B$23)</f>
        <v>#DIV/0!</v>
      </c>
      <c r="G33" s="17"/>
      <c r="H33" s="16">
        <f>LOOKUP(G33,标准!$N$229:$N$250,标准!$L$229:$L$250)</f>
        <v>0</v>
      </c>
      <c r="I33" s="30"/>
      <c r="J33" s="16">
        <f>LOOKUP(I33,标准!$J$156:$J$177,标准!$B$156:$B$177)</f>
        <v>20</v>
      </c>
      <c r="K33" s="30"/>
      <c r="L33" s="16">
        <f>CHOOSE(MATCH(K33,{30,11.8,11.6,11.4,11.2,11,10.8,10.6,10.4,10.2,10,9.8,9.6,9.4,9.2,9,8.8,8.5,8.2,8.1,8,4},-1),0,10,20,30,40,50,60,62,64,66,68,70,72,74,76,78,80,85,90,95,100,100)</f>
        <v>100</v>
      </c>
      <c r="M33" s="17"/>
      <c r="N33" s="61" t="e">
        <f>LOOKUP(M33,标准!$J$54:$J$75,标准!$B$54:$B$75)</f>
        <v>#N/A</v>
      </c>
      <c r="O33" s="37"/>
      <c r="P33" s="16">
        <f>LOOKUP(O33,标准!$K$290:$K$321,标准!$I$290:$I$321)</f>
        <v>0</v>
      </c>
      <c r="Q33" s="43"/>
      <c r="R33" s="16">
        <f>CHOOSE(MATCH(Q33,{20,5.4,5.3,5.2,5.1,5,4.5,4.45,4.4,4.35,4.3,4.25,4.2,4.15,4.1,4.05,4,3.52,3.44,3.37,3.3,3.25,3.2,3.15,3.1,3.05,3,2.55,2.5,2.45,2.4,1},-1),0,10,20,30,40,50,60,62,64,66,68,70,72,74,76,78,80,85,90,95,100,101,102,103,104,105,106,107,108,109,110,110)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33" s="15" t="e">
        <f t="shared" si="0"/>
        <v>#DIV/0!</v>
      </c>
      <c r="T33" s="16" t="e">
        <f>LOOKUP(S33,标准!$H$328:$H$332,标准!$G$328:$G$332)</f>
        <v>#DIV/0!</v>
      </c>
    </row>
    <row r="34" spans="1:20" ht="14.25">
      <c r="A34" s="46"/>
      <c r="B34" s="63" t="s">
        <v>94</v>
      </c>
      <c r="C34" s="32"/>
      <c r="D34" s="33"/>
      <c r="E34" s="34" t="e">
        <f t="shared" si="1"/>
        <v>#DIV/0!</v>
      </c>
      <c r="F34" s="18" t="e">
        <f>LOOKUP(E34,标准!$J$16:$J$23,标准!$B$16:$B$23)</f>
        <v>#DIV/0!</v>
      </c>
      <c r="G34" s="17"/>
      <c r="H34" s="16">
        <f>LOOKUP(G34,标准!$N$229:$N$250,标准!$L$229:$L$250)</f>
        <v>0</v>
      </c>
      <c r="I34" s="30"/>
      <c r="J34" s="16">
        <f>LOOKUP(I34,标准!$J$156:$J$177,标准!$B$156:$B$177)</f>
        <v>20</v>
      </c>
      <c r="K34" s="30"/>
      <c r="L34" s="16">
        <f>CHOOSE(MATCH(K34,{30,11.8,11.6,11.4,11.2,11,10.8,10.6,10.4,10.2,10,9.8,9.6,9.4,9.2,9,8.8,8.5,8.2,8.1,8,4},-1),0,10,20,30,40,50,60,62,64,66,68,70,72,74,76,78,80,85,90,95,100,100)</f>
        <v>100</v>
      </c>
      <c r="M34" s="17"/>
      <c r="N34" s="61" t="e">
        <f>LOOKUP(M34,标准!$J$54:$J$75,标准!$B$54:$B$75)</f>
        <v>#N/A</v>
      </c>
      <c r="O34" s="37"/>
      <c r="P34" s="16">
        <f>LOOKUP(O34,标准!$K$290:$K$321,标准!$I$290:$I$321)</f>
        <v>0</v>
      </c>
      <c r="Q34" s="43"/>
      <c r="R34" s="16">
        <f>CHOOSE(MATCH(Q34,{20,5.4,5.3,5.2,5.1,5,4.5,4.45,4.4,4.35,4.3,4.25,4.2,4.15,4.1,4.05,4,3.52,3.44,3.37,3.3,3.25,3.2,3.15,3.1,3.05,3,2.55,2.5,2.45,2.4,1},-1),0,10,20,30,40,50,60,62,64,66,68,70,72,74,76,78,80,85,90,95,100,101,102,103,104,105,106,107,108,109,110,110)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34" s="15" t="e">
        <f t="shared" si="0"/>
        <v>#DIV/0!</v>
      </c>
      <c r="T34" s="16" t="e">
        <f>LOOKUP(S34,标准!$H$328:$H$332,标准!$G$328:$G$332)</f>
        <v>#DIV/0!</v>
      </c>
    </row>
    <row r="35" spans="1:20" ht="14.25">
      <c r="A35" s="46"/>
      <c r="B35" s="63" t="s">
        <v>94</v>
      </c>
      <c r="C35" s="32"/>
      <c r="D35" s="33"/>
      <c r="E35" s="34" t="e">
        <f t="shared" si="1"/>
        <v>#DIV/0!</v>
      </c>
      <c r="F35" s="18" t="e">
        <f>LOOKUP(E35,标准!$J$16:$J$23,标准!$B$16:$B$23)</f>
        <v>#DIV/0!</v>
      </c>
      <c r="G35" s="17"/>
      <c r="H35" s="16">
        <f>LOOKUP(G35,标准!$N$229:$N$250,标准!$L$229:$L$250)</f>
        <v>0</v>
      </c>
      <c r="I35" s="30"/>
      <c r="J35" s="16">
        <f>LOOKUP(I35,标准!$J$156:$J$177,标准!$B$156:$B$177)</f>
        <v>20</v>
      </c>
      <c r="K35" s="30"/>
      <c r="L35" s="16">
        <f>CHOOSE(MATCH(K35,{30,11.8,11.6,11.4,11.2,11,10.8,10.6,10.4,10.2,10,9.8,9.6,9.4,9.2,9,8.8,8.5,8.2,8.1,8,4},-1),0,10,20,30,40,50,60,62,64,66,68,70,72,74,76,78,80,85,90,95,100,100)</f>
        <v>100</v>
      </c>
      <c r="M35" s="17"/>
      <c r="N35" s="61" t="e">
        <f>LOOKUP(M35,标准!$J$54:$J$75,标准!$B$54:$B$75)</f>
        <v>#N/A</v>
      </c>
      <c r="O35" s="37"/>
      <c r="P35" s="16">
        <f>LOOKUP(O35,标准!$K$290:$K$321,标准!$I$290:$I$321)</f>
        <v>0</v>
      </c>
      <c r="Q35" s="43"/>
      <c r="R35" s="16">
        <f>CHOOSE(MATCH(Q35,{20,5.4,5.3,5.2,5.1,5,4.5,4.45,4.4,4.35,4.3,4.25,4.2,4.15,4.1,4.05,4,3.52,3.44,3.37,3.3,3.25,3.2,3.15,3.1,3.05,3,2.55,2.5,2.45,2.4,1},-1),0,10,20,30,40,50,60,62,64,66,68,70,72,74,76,78,80,85,90,95,100,101,102,103,104,105,106,107,108,109,110,110)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35" s="15" t="e">
        <f t="shared" si="0"/>
        <v>#DIV/0!</v>
      </c>
      <c r="T35" s="16" t="e">
        <f>LOOKUP(S35,标准!$H$328:$H$332,标准!$G$328:$G$332)</f>
        <v>#DIV/0!</v>
      </c>
    </row>
    <row r="36" spans="1:20" ht="14.25">
      <c r="A36" s="46"/>
      <c r="B36" s="63" t="s">
        <v>94</v>
      </c>
      <c r="C36" s="32"/>
      <c r="D36" s="33"/>
      <c r="E36" s="34" t="e">
        <f t="shared" si="1"/>
        <v>#DIV/0!</v>
      </c>
      <c r="F36" s="18" t="e">
        <f>LOOKUP(E36,标准!$J$16:$J$23,标准!$B$16:$B$23)</f>
        <v>#DIV/0!</v>
      </c>
      <c r="G36" s="17"/>
      <c r="H36" s="16">
        <f>LOOKUP(G36,标准!$N$229:$N$250,标准!$L$229:$L$250)</f>
        <v>0</v>
      </c>
      <c r="I36" s="30"/>
      <c r="J36" s="16">
        <f>LOOKUP(I36,标准!$J$156:$J$177,标准!$B$156:$B$177)</f>
        <v>20</v>
      </c>
      <c r="K36" s="30"/>
      <c r="L36" s="16">
        <f>CHOOSE(MATCH(K36,{30,11.8,11.6,11.4,11.2,11,10.8,10.6,10.4,10.2,10,9.8,9.6,9.4,9.2,9,8.8,8.5,8.2,8.1,8,4},-1),0,10,20,30,40,50,60,62,64,66,68,70,72,74,76,78,80,85,90,95,100,100)</f>
        <v>100</v>
      </c>
      <c r="M36" s="17"/>
      <c r="N36" s="61" t="e">
        <f>LOOKUP(M36,标准!$J$54:$J$75,标准!$B$54:$B$75)</f>
        <v>#N/A</v>
      </c>
      <c r="O36" s="37"/>
      <c r="P36" s="16">
        <f>LOOKUP(O36,标准!$K$290:$K$321,标准!$I$290:$I$321)</f>
        <v>0</v>
      </c>
      <c r="Q36" s="43"/>
      <c r="R36" s="16">
        <f>CHOOSE(MATCH(Q36,{20,5.4,5.3,5.2,5.1,5,4.5,4.45,4.4,4.35,4.3,4.25,4.2,4.15,4.1,4.05,4,3.52,3.44,3.37,3.3,3.25,3.2,3.15,3.1,3.05,3,2.55,2.5,2.45,2.4,1},-1),0,10,20,30,40,50,60,62,64,66,68,70,72,74,76,78,80,85,90,95,100,101,102,103,104,105,106,107,108,109,110,110)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36" s="15" t="e">
        <f t="shared" si="0"/>
        <v>#DIV/0!</v>
      </c>
      <c r="T36" s="16" t="e">
        <f>LOOKUP(S36,标准!$H$328:$H$332,标准!$G$328:$G$332)</f>
        <v>#DIV/0!</v>
      </c>
    </row>
    <row r="37" spans="1:20" ht="14.25">
      <c r="A37" s="46"/>
      <c r="B37" s="63" t="s">
        <v>94</v>
      </c>
      <c r="C37" s="32"/>
      <c r="D37" s="33"/>
      <c r="E37" s="34" t="e">
        <f t="shared" si="1"/>
        <v>#DIV/0!</v>
      </c>
      <c r="F37" s="18" t="e">
        <f>LOOKUP(E37,标准!$J$16:$J$23,标准!$B$16:$B$23)</f>
        <v>#DIV/0!</v>
      </c>
      <c r="G37" s="17"/>
      <c r="H37" s="16">
        <f>LOOKUP(G37,标准!$N$229:$N$250,标准!$L$229:$L$250)</f>
        <v>0</v>
      </c>
      <c r="I37" s="30"/>
      <c r="J37" s="16">
        <f>LOOKUP(I37,标准!$J$156:$J$177,标准!$B$156:$B$177)</f>
        <v>20</v>
      </c>
      <c r="K37" s="30"/>
      <c r="L37" s="16">
        <f>CHOOSE(MATCH(K37,{30,11.8,11.6,11.4,11.2,11,10.8,10.6,10.4,10.2,10,9.8,9.6,9.4,9.2,9,8.8,8.5,8.2,8.1,8,4},-1),0,10,20,30,40,50,60,62,64,66,68,70,72,74,76,78,80,85,90,95,100,100)</f>
        <v>100</v>
      </c>
      <c r="M37" s="17"/>
      <c r="N37" s="61" t="e">
        <f>LOOKUP(M37,标准!$J$54:$J$75,标准!$B$54:$B$75)</f>
        <v>#N/A</v>
      </c>
      <c r="O37" s="37"/>
      <c r="P37" s="16">
        <f>LOOKUP(O37,标准!$K$290:$K$321,标准!$I$290:$I$321)</f>
        <v>0</v>
      </c>
      <c r="Q37" s="43"/>
      <c r="R37" s="16">
        <f>CHOOSE(MATCH(Q37,{20,5.4,5.3,5.2,5.1,5,4.5,4.45,4.4,4.35,4.3,4.25,4.2,4.15,4.1,4.05,4,3.52,3.44,3.37,3.3,3.25,3.2,3.15,3.1,3.05,3,2.55,2.5,2.45,2.4,1},-1),0,10,20,30,40,50,60,62,64,66,68,70,72,74,76,78,80,85,90,95,100,101,102,103,104,105,106,107,108,109,110,110)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37" s="15" t="e">
        <f t="shared" si="0"/>
        <v>#DIV/0!</v>
      </c>
      <c r="T37" s="16" t="e">
        <f>LOOKUP(S37,标准!$H$328:$H$332,标准!$G$328:$G$332)</f>
        <v>#DIV/0!</v>
      </c>
    </row>
    <row r="38" spans="1:20" ht="14.25">
      <c r="A38" s="46"/>
      <c r="B38" s="63" t="s">
        <v>94</v>
      </c>
      <c r="C38" s="32"/>
      <c r="D38" s="33"/>
      <c r="E38" s="34" t="e">
        <f t="shared" si="1"/>
        <v>#DIV/0!</v>
      </c>
      <c r="F38" s="18" t="e">
        <f>LOOKUP(E38,标准!$J$16:$J$23,标准!$B$16:$B$23)</f>
        <v>#DIV/0!</v>
      </c>
      <c r="G38" s="17"/>
      <c r="H38" s="16">
        <f>LOOKUP(G38,标准!$N$229:$N$250,标准!$L$229:$L$250)</f>
        <v>0</v>
      </c>
      <c r="I38" s="30"/>
      <c r="J38" s="16">
        <f>LOOKUP(I38,标准!$J$156:$J$177,标准!$B$156:$B$177)</f>
        <v>20</v>
      </c>
      <c r="K38" s="30"/>
      <c r="L38" s="16">
        <f>CHOOSE(MATCH(K38,{30,11.8,11.6,11.4,11.2,11,10.8,10.6,10.4,10.2,10,9.8,9.6,9.4,9.2,9,8.8,8.5,8.2,8.1,8,4},-1),0,10,20,30,40,50,60,62,64,66,68,70,72,74,76,78,80,85,90,95,100,100)</f>
        <v>100</v>
      </c>
      <c r="M38" s="17"/>
      <c r="N38" s="61" t="e">
        <f>LOOKUP(M38,标准!$J$54:$J$75,标准!$B$54:$B$75)</f>
        <v>#N/A</v>
      </c>
      <c r="O38" s="37"/>
      <c r="P38" s="16">
        <f>LOOKUP(O38,标准!$K$290:$K$321,标准!$I$290:$I$321)</f>
        <v>0</v>
      </c>
      <c r="Q38" s="43"/>
      <c r="R38" s="16">
        <f>CHOOSE(MATCH(Q38,{20,5.4,5.3,5.2,5.1,5,4.5,4.45,4.4,4.35,4.3,4.25,4.2,4.15,4.1,4.05,4,3.52,3.44,3.37,3.3,3.25,3.2,3.15,3.1,3.05,3,2.55,2.5,2.45,2.4,1},-1),0,10,20,30,40,50,60,62,64,66,68,70,72,74,76,78,80,85,90,95,100,101,102,103,104,105,106,107,108,109,110,110)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38" s="15" t="e">
        <f t="shared" si="0"/>
        <v>#DIV/0!</v>
      </c>
      <c r="T38" s="16" t="e">
        <f>LOOKUP(S38,标准!$H$328:$H$332,标准!$G$328:$G$332)</f>
        <v>#DIV/0!</v>
      </c>
    </row>
    <row r="39" spans="1:20" ht="14.25">
      <c r="A39" s="46"/>
      <c r="B39" s="63" t="s">
        <v>94</v>
      </c>
      <c r="C39" s="32"/>
      <c r="D39" s="33"/>
      <c r="E39" s="34" t="e">
        <f t="shared" si="1"/>
        <v>#DIV/0!</v>
      </c>
      <c r="F39" s="18" t="e">
        <f>LOOKUP(E39,标准!$J$16:$J$23,标准!$B$16:$B$23)</f>
        <v>#DIV/0!</v>
      </c>
      <c r="G39" s="17"/>
      <c r="H39" s="16">
        <f>LOOKUP(G39,标准!$N$229:$N$250,标准!$L$229:$L$250)</f>
        <v>0</v>
      </c>
      <c r="I39" s="30"/>
      <c r="J39" s="16">
        <f>LOOKUP(I39,标准!$J$156:$J$177,标准!$B$156:$B$177)</f>
        <v>20</v>
      </c>
      <c r="K39" s="30"/>
      <c r="L39" s="16">
        <f>CHOOSE(MATCH(K39,{30,11.8,11.6,11.4,11.2,11,10.8,10.6,10.4,10.2,10,9.8,9.6,9.4,9.2,9,8.8,8.5,8.2,8.1,8,4},-1),0,10,20,30,40,50,60,62,64,66,68,70,72,74,76,78,80,85,90,95,100,100)</f>
        <v>100</v>
      </c>
      <c r="M39" s="17"/>
      <c r="N39" s="61" t="e">
        <f>LOOKUP(M39,标准!$J$54:$J$75,标准!$B$54:$B$75)</f>
        <v>#N/A</v>
      </c>
      <c r="O39" s="37"/>
      <c r="P39" s="16">
        <f>LOOKUP(O39,标准!$K$290:$K$321,标准!$I$290:$I$321)</f>
        <v>0</v>
      </c>
      <c r="Q39" s="43"/>
      <c r="R39" s="16">
        <f>CHOOSE(MATCH(Q39,{20,5.4,5.3,5.2,5.1,5,4.5,4.45,4.4,4.35,4.3,4.25,4.2,4.15,4.1,4.05,4,3.52,3.44,3.37,3.3,3.25,3.2,3.15,3.1,3.05,3,2.55,2.5,2.45,2.4,1},-1),0,10,20,30,40,50,60,62,64,66,68,70,72,74,76,78,80,85,90,95,100,101,102,103,104,105,106,107,108,109,110,110)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39" s="15" t="e">
        <f t="shared" si="0"/>
        <v>#DIV/0!</v>
      </c>
      <c r="T39" s="16" t="e">
        <f>LOOKUP(S39,标准!$H$328:$H$332,标准!$G$328:$G$332)</f>
        <v>#DIV/0!</v>
      </c>
    </row>
    <row r="40" spans="1:20" ht="14.25">
      <c r="A40" s="46"/>
      <c r="B40" s="63" t="s">
        <v>94</v>
      </c>
      <c r="C40" s="32"/>
      <c r="D40" s="33"/>
      <c r="E40" s="34" t="e">
        <f t="shared" si="1"/>
        <v>#DIV/0!</v>
      </c>
      <c r="F40" s="18" t="e">
        <f>LOOKUP(E40,标准!$J$16:$J$23,标准!$B$16:$B$23)</f>
        <v>#DIV/0!</v>
      </c>
      <c r="G40" s="17"/>
      <c r="H40" s="16">
        <f>LOOKUP(G40,标准!$N$229:$N$250,标准!$L$229:$L$250)</f>
        <v>0</v>
      </c>
      <c r="I40" s="30"/>
      <c r="J40" s="16">
        <f>LOOKUP(I40,标准!$J$156:$J$177,标准!$B$156:$B$177)</f>
        <v>20</v>
      </c>
      <c r="K40" s="30"/>
      <c r="L40" s="16">
        <f>CHOOSE(MATCH(K40,{30,11.8,11.6,11.4,11.2,11,10.8,10.6,10.4,10.2,10,9.8,9.6,9.4,9.2,9,8.8,8.5,8.2,8.1,8,4},-1),0,10,20,30,40,50,60,62,64,66,68,70,72,74,76,78,80,85,90,95,100,100)</f>
        <v>100</v>
      </c>
      <c r="M40" s="17"/>
      <c r="N40" s="61" t="e">
        <f>LOOKUP(M40,标准!$J$54:$J$75,标准!$B$54:$B$75)</f>
        <v>#N/A</v>
      </c>
      <c r="O40" s="37"/>
      <c r="P40" s="16">
        <f>LOOKUP(O40,标准!$K$290:$K$321,标准!$I$290:$I$321)</f>
        <v>0</v>
      </c>
      <c r="Q40" s="43"/>
      <c r="R40" s="16">
        <f>CHOOSE(MATCH(Q40,{20,5.4,5.3,5.2,5.1,5,4.5,4.45,4.4,4.35,4.3,4.25,4.2,4.15,4.1,4.05,4,3.52,3.44,3.37,3.3,3.25,3.2,3.15,3.1,3.05,3,2.55,2.5,2.45,2.4,1},-1),0,10,20,30,40,50,60,62,64,66,68,70,72,74,76,78,80,85,90,95,100,101,102,103,104,105,106,107,108,109,110,110)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40" s="15" t="e">
        <f t="shared" si="0"/>
        <v>#DIV/0!</v>
      </c>
      <c r="T40" s="16" t="e">
        <f>LOOKUP(S40,标准!$H$328:$H$332,标准!$G$328:$G$332)</f>
        <v>#DIV/0!</v>
      </c>
    </row>
    <row r="41" spans="1:20" ht="14.25">
      <c r="A41" s="46"/>
      <c r="B41" s="63" t="s">
        <v>94</v>
      </c>
      <c r="C41" s="32"/>
      <c r="D41" s="33"/>
      <c r="E41" s="34" t="e">
        <f t="shared" si="1"/>
        <v>#DIV/0!</v>
      </c>
      <c r="F41" s="18" t="e">
        <f>LOOKUP(E41,标准!$J$16:$J$23,标准!$B$16:$B$23)</f>
        <v>#DIV/0!</v>
      </c>
      <c r="G41" s="17"/>
      <c r="H41" s="16">
        <f>LOOKUP(G41,标准!$N$229:$N$250,标准!$L$229:$L$250)</f>
        <v>0</v>
      </c>
      <c r="I41" s="30"/>
      <c r="J41" s="16">
        <f>LOOKUP(I41,标准!$J$156:$J$177,标准!$B$156:$B$177)</f>
        <v>20</v>
      </c>
      <c r="K41" s="30"/>
      <c r="L41" s="16">
        <f>CHOOSE(MATCH(K41,{30,11.8,11.6,11.4,11.2,11,10.8,10.6,10.4,10.2,10,9.8,9.6,9.4,9.2,9,8.8,8.5,8.2,8.1,8,4},-1),0,10,20,30,40,50,60,62,64,66,68,70,72,74,76,78,80,85,90,95,100,100)</f>
        <v>100</v>
      </c>
      <c r="M41" s="17"/>
      <c r="N41" s="61" t="e">
        <f>LOOKUP(M41,标准!$J$54:$J$75,标准!$B$54:$B$75)</f>
        <v>#N/A</v>
      </c>
      <c r="O41" s="37"/>
      <c r="P41" s="16">
        <f>LOOKUP(O41,标准!$K$290:$K$321,标准!$I$290:$I$321)</f>
        <v>0</v>
      </c>
      <c r="Q41" s="43"/>
      <c r="R41" s="16">
        <f>CHOOSE(MATCH(Q41,{20,5.4,5.3,5.2,5.1,5,4.5,4.45,4.4,4.35,4.3,4.25,4.2,4.15,4.1,4.05,4,3.52,3.44,3.37,3.3,3.25,3.2,3.15,3.1,3.05,3,2.55,2.5,2.45,2.4,1},-1),0,10,20,30,40,50,60,62,64,66,68,70,72,74,76,78,80,85,90,95,100,101,102,103,104,105,106,107,108,109,110,110)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41" s="15" t="e">
        <f t="shared" si="0"/>
        <v>#DIV/0!</v>
      </c>
      <c r="T41" s="16" t="e">
        <f>LOOKUP(S41,标准!$H$328:$H$332,标准!$G$328:$G$332)</f>
        <v>#DIV/0!</v>
      </c>
    </row>
    <row r="42" spans="1:20" ht="14.25">
      <c r="A42" s="46"/>
      <c r="B42" s="63" t="s">
        <v>94</v>
      </c>
      <c r="C42" s="32"/>
      <c r="D42" s="33"/>
      <c r="E42" s="34" t="e">
        <f t="shared" si="1"/>
        <v>#DIV/0!</v>
      </c>
      <c r="F42" s="18" t="e">
        <f>LOOKUP(E42,标准!$J$16:$J$23,标准!$B$16:$B$23)</f>
        <v>#DIV/0!</v>
      </c>
      <c r="G42" s="17"/>
      <c r="H42" s="16">
        <f>LOOKUP(G42,标准!$N$229:$N$250,标准!$L$229:$L$250)</f>
        <v>0</v>
      </c>
      <c r="I42" s="30"/>
      <c r="J42" s="16">
        <f>LOOKUP(I42,标准!$J$156:$J$177,标准!$B$156:$B$177)</f>
        <v>20</v>
      </c>
      <c r="K42" s="30"/>
      <c r="L42" s="16">
        <f>CHOOSE(MATCH(K42,{30,11.8,11.6,11.4,11.2,11,10.8,10.6,10.4,10.2,10,9.8,9.6,9.4,9.2,9,8.8,8.5,8.2,8.1,8,4},-1),0,10,20,30,40,50,60,62,64,66,68,70,72,74,76,78,80,85,90,95,100,100)</f>
        <v>100</v>
      </c>
      <c r="M42" s="17"/>
      <c r="N42" s="61" t="e">
        <f>LOOKUP(M42,标准!$J$54:$J$75,标准!$B$54:$B$75)</f>
        <v>#N/A</v>
      </c>
      <c r="O42" s="37"/>
      <c r="P42" s="16">
        <f>LOOKUP(O42,标准!$K$290:$K$321,标准!$I$290:$I$321)</f>
        <v>0</v>
      </c>
      <c r="Q42" s="43"/>
      <c r="R42" s="16">
        <f>CHOOSE(MATCH(Q42,{20,5.4,5.3,5.2,5.1,5,4.5,4.45,4.4,4.35,4.3,4.25,4.2,4.15,4.1,4.05,4,3.52,3.44,3.37,3.3,3.25,3.2,3.15,3.1,3.05,3,2.55,2.5,2.45,2.4,1},-1),0,10,20,30,40,50,60,62,64,66,68,70,72,74,76,78,80,85,90,95,100,101,102,103,104,105,106,107,108,109,110,110)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42" s="15" t="e">
        <f t="shared" si="0"/>
        <v>#DIV/0!</v>
      </c>
      <c r="T42" s="16" t="e">
        <f>LOOKUP(S42,标准!$H$328:$H$332,标准!$G$328:$G$332)</f>
        <v>#DIV/0!</v>
      </c>
    </row>
    <row r="43" spans="1:20" ht="14.25">
      <c r="A43" s="46"/>
      <c r="B43" s="63" t="s">
        <v>94</v>
      </c>
      <c r="C43" s="32"/>
      <c r="D43" s="33"/>
      <c r="E43" s="34" t="e">
        <f t="shared" si="1"/>
        <v>#DIV/0!</v>
      </c>
      <c r="F43" s="18" t="e">
        <f>LOOKUP(E43,标准!$J$16:$J$23,标准!$B$16:$B$23)</f>
        <v>#DIV/0!</v>
      </c>
      <c r="G43" s="17"/>
      <c r="H43" s="16">
        <f>LOOKUP(G43,标准!$N$229:$N$250,标准!$L$229:$L$250)</f>
        <v>0</v>
      </c>
      <c r="I43" s="30"/>
      <c r="J43" s="16">
        <f>LOOKUP(I43,标准!$J$156:$J$177,标准!$B$156:$B$177)</f>
        <v>20</v>
      </c>
      <c r="K43" s="30"/>
      <c r="L43" s="16">
        <f>CHOOSE(MATCH(K43,{30,11.8,11.6,11.4,11.2,11,10.8,10.6,10.4,10.2,10,9.8,9.6,9.4,9.2,9,8.8,8.5,8.2,8.1,8,4},-1),0,10,20,30,40,50,60,62,64,66,68,70,72,74,76,78,80,85,90,95,100,100)</f>
        <v>100</v>
      </c>
      <c r="M43" s="17"/>
      <c r="N43" s="61" t="e">
        <f>LOOKUP(M43,标准!$J$54:$J$75,标准!$B$54:$B$75)</f>
        <v>#N/A</v>
      </c>
      <c r="O43" s="37"/>
      <c r="P43" s="16">
        <f>LOOKUP(O43,标准!$K$290:$K$321,标准!$I$290:$I$321)</f>
        <v>0</v>
      </c>
      <c r="Q43" s="43"/>
      <c r="R43" s="16">
        <f>CHOOSE(MATCH(Q43,{20,5.4,5.3,5.2,5.1,5,4.5,4.45,4.4,4.35,4.3,4.25,4.2,4.15,4.1,4.05,4,3.52,3.44,3.37,3.3,3.25,3.2,3.15,3.1,3.05,3,2.55,2.5,2.45,2.4,1},-1),0,10,20,30,40,50,60,62,64,66,68,70,72,74,76,78,80,85,90,95,100,101,102,103,104,105,106,107,108,109,110,110)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43" s="15" t="e">
        <f t="shared" si="0"/>
        <v>#DIV/0!</v>
      </c>
      <c r="T43" s="16" t="e">
        <f>LOOKUP(S43,标准!$H$328:$H$332,标准!$G$328:$G$332)</f>
        <v>#DIV/0!</v>
      </c>
    </row>
    <row r="44" spans="1:20" ht="14.25">
      <c r="A44" s="46"/>
      <c r="B44" s="63" t="s">
        <v>94</v>
      </c>
      <c r="C44" s="32"/>
      <c r="D44" s="33"/>
      <c r="E44" s="34" t="e">
        <f t="shared" si="1"/>
        <v>#DIV/0!</v>
      </c>
      <c r="F44" s="18" t="e">
        <f>LOOKUP(E44,标准!$J$16:$J$23,标准!$B$16:$B$23)</f>
        <v>#DIV/0!</v>
      </c>
      <c r="G44" s="17"/>
      <c r="H44" s="16">
        <f>LOOKUP(G44,标准!$N$229:$N$250,标准!$L$229:$L$250)</f>
        <v>0</v>
      </c>
      <c r="I44" s="30"/>
      <c r="J44" s="16">
        <f>LOOKUP(I44,标准!$J$156:$J$177,标准!$B$156:$B$177)</f>
        <v>20</v>
      </c>
      <c r="K44" s="30"/>
      <c r="L44" s="16">
        <f>CHOOSE(MATCH(K44,{30,11.8,11.6,11.4,11.2,11,10.8,10.6,10.4,10.2,10,9.8,9.6,9.4,9.2,9,8.8,8.5,8.2,8.1,8,4},-1),0,10,20,30,40,50,60,62,64,66,68,70,72,74,76,78,80,85,90,95,100,100)</f>
        <v>100</v>
      </c>
      <c r="M44" s="17"/>
      <c r="N44" s="61" t="e">
        <f>LOOKUP(M44,标准!$J$54:$J$75,标准!$B$54:$B$75)</f>
        <v>#N/A</v>
      </c>
      <c r="O44" s="37"/>
      <c r="P44" s="16">
        <f>LOOKUP(O44,标准!$K$290:$K$321,标准!$I$290:$I$321)</f>
        <v>0</v>
      </c>
      <c r="Q44" s="43"/>
      <c r="R44" s="16">
        <f>CHOOSE(MATCH(Q44,{20,5.4,5.3,5.2,5.1,5,4.5,4.45,4.4,4.35,4.3,4.25,4.2,4.15,4.1,4.05,4,3.52,3.44,3.37,3.3,3.25,3.2,3.15,3.1,3.05,3,2.55,2.5,2.45,2.4,1},-1),0,10,20,30,40,50,60,62,64,66,68,70,72,74,76,78,80,85,90,95,100,101,102,103,104,105,106,107,108,109,110,110)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44" s="15" t="e">
        <f t="shared" si="0"/>
        <v>#DIV/0!</v>
      </c>
      <c r="T44" s="16" t="e">
        <f>LOOKUP(S44,标准!$H$328:$H$332,标准!$G$328:$G$332)</f>
        <v>#DIV/0!</v>
      </c>
    </row>
    <row r="45" spans="1:20" ht="14.25">
      <c r="A45" s="46"/>
      <c r="B45" s="63" t="s">
        <v>94</v>
      </c>
      <c r="C45" s="32"/>
      <c r="D45" s="33"/>
      <c r="E45" s="34" t="e">
        <f t="shared" si="1"/>
        <v>#DIV/0!</v>
      </c>
      <c r="F45" s="18" t="e">
        <f>LOOKUP(E45,标准!$J$16:$J$23,标准!$B$16:$B$23)</f>
        <v>#DIV/0!</v>
      </c>
      <c r="G45" s="17"/>
      <c r="H45" s="16">
        <f>LOOKUP(G45,标准!$N$229:$N$250,标准!$L$229:$L$250)</f>
        <v>0</v>
      </c>
      <c r="I45" s="30"/>
      <c r="J45" s="16">
        <f>LOOKUP(I45,标准!$J$156:$J$177,标准!$B$156:$B$177)</f>
        <v>20</v>
      </c>
      <c r="K45" s="30"/>
      <c r="L45" s="16">
        <f>CHOOSE(MATCH(K45,{30,11.8,11.6,11.4,11.2,11,10.8,10.6,10.4,10.2,10,9.8,9.6,9.4,9.2,9,8.8,8.5,8.2,8.1,8,4},-1),0,10,20,30,40,50,60,62,64,66,68,70,72,74,76,78,80,85,90,95,100,100)</f>
        <v>100</v>
      </c>
      <c r="M45" s="17"/>
      <c r="N45" s="61" t="e">
        <f>LOOKUP(M45,标准!$J$54:$J$75,标准!$B$54:$B$75)</f>
        <v>#N/A</v>
      </c>
      <c r="O45" s="37"/>
      <c r="P45" s="16">
        <f>LOOKUP(O45,标准!$K$290:$K$321,标准!$I$290:$I$321)</f>
        <v>0</v>
      </c>
      <c r="Q45" s="43"/>
      <c r="R45" s="16">
        <f>CHOOSE(MATCH(Q45,{20,5.4,5.3,5.2,5.1,5,4.5,4.45,4.4,4.35,4.3,4.25,4.2,4.15,4.1,4.05,4,3.52,3.44,3.37,3.3,3.25,3.2,3.15,3.1,3.05,3,2.55,2.5,2.45,2.4,1},-1),0,10,20,30,40,50,60,62,64,66,68,70,72,74,76,78,80,85,90,95,100,101,102,103,104,105,106,107,108,109,110,110)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45" s="15" t="e">
        <f t="shared" si="0"/>
        <v>#DIV/0!</v>
      </c>
      <c r="T45" s="16" t="e">
        <f>LOOKUP(S45,标准!$H$328:$H$332,标准!$G$328:$G$332)</f>
        <v>#DIV/0!</v>
      </c>
    </row>
    <row r="46" spans="1:20" ht="14.25">
      <c r="A46" s="46"/>
      <c r="B46" s="63" t="s">
        <v>94</v>
      </c>
      <c r="C46" s="32"/>
      <c r="D46" s="33"/>
      <c r="E46" s="34" t="e">
        <f t="shared" si="1"/>
        <v>#DIV/0!</v>
      </c>
      <c r="F46" s="18" t="e">
        <f>LOOKUP(E46,标准!$J$16:$J$23,标准!$B$16:$B$23)</f>
        <v>#DIV/0!</v>
      </c>
      <c r="G46" s="17"/>
      <c r="H46" s="16">
        <f>LOOKUP(G46,标准!$N$229:$N$250,标准!$L$229:$L$250)</f>
        <v>0</v>
      </c>
      <c r="I46" s="30"/>
      <c r="J46" s="16">
        <f>LOOKUP(I46,标准!$J$156:$J$177,标准!$B$156:$B$177)</f>
        <v>20</v>
      </c>
      <c r="K46" s="30"/>
      <c r="L46" s="16">
        <f>CHOOSE(MATCH(K46,{30,11.8,11.6,11.4,11.2,11,10.8,10.6,10.4,10.2,10,9.8,9.6,9.4,9.2,9,8.8,8.5,8.2,8.1,8,4},-1),0,10,20,30,40,50,60,62,64,66,68,70,72,74,76,78,80,85,90,95,100,100)</f>
        <v>100</v>
      </c>
      <c r="M46" s="17"/>
      <c r="N46" s="61" t="e">
        <f>LOOKUP(M46,标准!$J$54:$J$75,标准!$B$54:$B$75)</f>
        <v>#N/A</v>
      </c>
      <c r="O46" s="37"/>
      <c r="P46" s="16">
        <f>LOOKUP(O46,标准!$K$290:$K$321,标准!$I$290:$I$321)</f>
        <v>0</v>
      </c>
      <c r="Q46" s="43"/>
      <c r="R46" s="16">
        <f>CHOOSE(MATCH(Q46,{20,5.4,5.3,5.2,5.1,5,4.5,4.45,4.4,4.35,4.3,4.25,4.2,4.15,4.1,4.05,4,3.52,3.44,3.37,3.3,3.25,3.2,3.15,3.1,3.05,3,2.55,2.5,2.45,2.4,1},-1),0,10,20,30,40,50,60,62,64,66,68,70,72,74,76,78,80,85,90,95,100,101,102,103,104,105,106,107,108,109,110,110)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46" s="15" t="e">
        <f t="shared" si="0"/>
        <v>#DIV/0!</v>
      </c>
      <c r="T46" s="16" t="e">
        <f>LOOKUP(S46,标准!$H$328:$H$332,标准!$G$328:$G$332)</f>
        <v>#DIV/0!</v>
      </c>
    </row>
    <row r="47" spans="1:20" ht="14.25">
      <c r="A47" s="46"/>
      <c r="B47" s="63" t="s">
        <v>94</v>
      </c>
      <c r="C47" s="32"/>
      <c r="D47" s="33"/>
      <c r="E47" s="34" t="e">
        <f t="shared" si="1"/>
        <v>#DIV/0!</v>
      </c>
      <c r="F47" s="18" t="e">
        <f>LOOKUP(E47,标准!$J$16:$J$23,标准!$B$16:$B$23)</f>
        <v>#DIV/0!</v>
      </c>
      <c r="G47" s="17"/>
      <c r="H47" s="16">
        <f>LOOKUP(G47,标准!$N$229:$N$250,标准!$L$229:$L$250)</f>
        <v>0</v>
      </c>
      <c r="I47" s="30"/>
      <c r="J47" s="16">
        <f>LOOKUP(I47,标准!$J$156:$J$177,标准!$B$156:$B$177)</f>
        <v>20</v>
      </c>
      <c r="K47" s="30"/>
      <c r="L47" s="16">
        <f>CHOOSE(MATCH(K47,{30,11.8,11.6,11.4,11.2,11,10.8,10.6,10.4,10.2,10,9.8,9.6,9.4,9.2,9,8.8,8.5,8.2,8.1,8,4},-1),0,10,20,30,40,50,60,62,64,66,68,70,72,74,76,78,80,85,90,95,100,100)</f>
        <v>100</v>
      </c>
      <c r="M47" s="17"/>
      <c r="N47" s="61" t="e">
        <f>LOOKUP(M47,标准!$J$54:$J$75,标准!$B$54:$B$75)</f>
        <v>#N/A</v>
      </c>
      <c r="O47" s="37"/>
      <c r="P47" s="16">
        <f>LOOKUP(O47,标准!$K$290:$K$321,标准!$I$290:$I$321)</f>
        <v>0</v>
      </c>
      <c r="Q47" s="43"/>
      <c r="R47" s="16">
        <f>CHOOSE(MATCH(Q47,{20,5.4,5.3,5.2,5.1,5,4.5,4.45,4.4,4.35,4.3,4.25,4.2,4.15,4.1,4.05,4,3.52,3.44,3.37,3.3,3.25,3.2,3.15,3.1,3.05,3,2.55,2.5,2.45,2.4,1},-1),0,10,20,30,40,50,60,62,64,66,68,70,72,74,76,78,80,85,90,95,100,101,102,103,104,105,106,107,108,109,110,110)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47" s="15" t="e">
        <f t="shared" si="0"/>
        <v>#DIV/0!</v>
      </c>
      <c r="T47" s="16" t="e">
        <f>LOOKUP(S47,标准!$H$328:$H$332,标准!$G$328:$G$332)</f>
        <v>#DIV/0!</v>
      </c>
    </row>
    <row r="48" spans="1:20" ht="14.25">
      <c r="A48" s="46"/>
      <c r="B48" s="63" t="s">
        <v>94</v>
      </c>
      <c r="C48" s="32"/>
      <c r="D48" s="33"/>
      <c r="E48" s="34" t="e">
        <f t="shared" si="1"/>
        <v>#DIV/0!</v>
      </c>
      <c r="F48" s="18" t="e">
        <f>LOOKUP(E48,标准!$J$16:$J$23,标准!$B$16:$B$23)</f>
        <v>#DIV/0!</v>
      </c>
      <c r="G48" s="17"/>
      <c r="H48" s="16">
        <f>LOOKUP(G48,标准!$N$229:$N$250,标准!$L$229:$L$250)</f>
        <v>0</v>
      </c>
      <c r="I48" s="30"/>
      <c r="J48" s="16">
        <f>LOOKUP(I48,标准!$J$156:$J$177,标准!$B$156:$B$177)</f>
        <v>20</v>
      </c>
      <c r="K48" s="30"/>
      <c r="L48" s="16">
        <f>CHOOSE(MATCH(K48,{30,11.8,11.6,11.4,11.2,11,10.8,10.6,10.4,10.2,10,9.8,9.6,9.4,9.2,9,8.8,8.5,8.2,8.1,8,4},-1),0,10,20,30,40,50,60,62,64,66,68,70,72,74,76,78,80,85,90,95,100,100)</f>
        <v>100</v>
      </c>
      <c r="M48" s="17"/>
      <c r="N48" s="61" t="e">
        <f>LOOKUP(M48,标准!$J$54:$J$75,标准!$B$54:$B$75)</f>
        <v>#N/A</v>
      </c>
      <c r="O48" s="37"/>
      <c r="P48" s="16">
        <f>LOOKUP(O48,标准!$K$290:$K$321,标准!$I$290:$I$321)</f>
        <v>0</v>
      </c>
      <c r="Q48" s="43"/>
      <c r="R48" s="16">
        <f>CHOOSE(MATCH(Q48,{20,5.4,5.3,5.2,5.1,5,4.5,4.45,4.4,4.35,4.3,4.25,4.2,4.15,4.1,4.05,4,3.52,3.44,3.37,3.3,3.25,3.2,3.15,3.1,3.05,3,2.55,2.5,2.45,2.4,1},-1),0,10,20,30,40,50,60,62,64,66,68,70,72,74,76,78,80,85,90,95,100,101,102,103,104,105,106,107,108,109,110,110)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48" s="15" t="e">
        <f t="shared" si="0"/>
        <v>#DIV/0!</v>
      </c>
      <c r="T48" s="16" t="e">
        <f>LOOKUP(S48,标准!$H$328:$H$332,标准!$G$328:$G$332)</f>
        <v>#DIV/0!</v>
      </c>
    </row>
    <row r="49" spans="1:20" ht="14.25">
      <c r="A49" s="46"/>
      <c r="B49" s="63" t="s">
        <v>94</v>
      </c>
      <c r="C49" s="32"/>
      <c r="D49" s="33"/>
      <c r="E49" s="34" t="e">
        <f t="shared" si="1"/>
        <v>#DIV/0!</v>
      </c>
      <c r="F49" s="18" t="e">
        <f>LOOKUP(E49,标准!$J$16:$J$23,标准!$B$16:$B$23)</f>
        <v>#DIV/0!</v>
      </c>
      <c r="G49" s="17"/>
      <c r="H49" s="16">
        <f>LOOKUP(G49,标准!$N$229:$N$250,标准!$L$229:$L$250)</f>
        <v>0</v>
      </c>
      <c r="I49" s="30"/>
      <c r="J49" s="16">
        <f>LOOKUP(I49,标准!$J$156:$J$177,标准!$B$156:$B$177)</f>
        <v>20</v>
      </c>
      <c r="K49" s="30"/>
      <c r="L49" s="16">
        <f>CHOOSE(MATCH(K49,{30,11.8,11.6,11.4,11.2,11,10.8,10.6,10.4,10.2,10,9.8,9.6,9.4,9.2,9,8.8,8.5,8.2,8.1,8,4},-1),0,10,20,30,40,50,60,62,64,66,68,70,72,74,76,78,80,85,90,95,100,100)</f>
        <v>100</v>
      </c>
      <c r="M49" s="17"/>
      <c r="N49" s="61" t="e">
        <f>LOOKUP(M49,标准!$J$54:$J$75,标准!$B$54:$B$75)</f>
        <v>#N/A</v>
      </c>
      <c r="O49" s="37"/>
      <c r="P49" s="16">
        <f>LOOKUP(O49,标准!$K$290:$K$321,标准!$I$290:$I$321)</f>
        <v>0</v>
      </c>
      <c r="Q49" s="43"/>
      <c r="R49" s="16">
        <f>CHOOSE(MATCH(Q49,{20,5.4,5.3,5.2,5.1,5,4.5,4.45,4.4,4.35,4.3,4.25,4.2,4.15,4.1,4.05,4,3.52,3.44,3.37,3.3,3.25,3.2,3.15,3.1,3.05,3,2.55,2.5,2.45,2.4,1},-1),0,10,20,30,40,50,60,62,64,66,68,70,72,74,76,78,80,85,90,95,100,101,102,103,104,105,106,107,108,109,110,110)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49" s="15" t="e">
        <f t="shared" si="0"/>
        <v>#DIV/0!</v>
      </c>
      <c r="T49" s="16" t="e">
        <f>LOOKUP(S49,标准!$H$328:$H$332,标准!$G$328:$G$332)</f>
        <v>#DIV/0!</v>
      </c>
    </row>
    <row r="50" spans="1:20" ht="14.25">
      <c r="A50" s="46"/>
      <c r="B50" s="63" t="s">
        <v>94</v>
      </c>
      <c r="C50" s="32"/>
      <c r="D50" s="33"/>
      <c r="E50" s="34" t="e">
        <f t="shared" si="1"/>
        <v>#DIV/0!</v>
      </c>
      <c r="F50" s="18" t="e">
        <f>LOOKUP(E50,标准!$J$16:$J$23,标准!$B$16:$B$23)</f>
        <v>#DIV/0!</v>
      </c>
      <c r="G50" s="17"/>
      <c r="H50" s="16">
        <f>LOOKUP(G50,标准!$N$229:$N$250,标准!$L$229:$L$250)</f>
        <v>0</v>
      </c>
      <c r="I50" s="30"/>
      <c r="J50" s="16">
        <f>LOOKUP(I50,标准!$J$156:$J$177,标准!$B$156:$B$177)</f>
        <v>20</v>
      </c>
      <c r="K50" s="30"/>
      <c r="L50" s="16">
        <f>CHOOSE(MATCH(K50,{30,11.8,11.6,11.4,11.2,11,10.8,10.6,10.4,10.2,10,9.8,9.6,9.4,9.2,9,8.8,8.5,8.2,8.1,8,4},-1),0,10,20,30,40,50,60,62,64,66,68,70,72,74,76,78,80,85,90,95,100,100)</f>
        <v>100</v>
      </c>
      <c r="M50" s="17"/>
      <c r="N50" s="61" t="e">
        <f>LOOKUP(M50,标准!$J$54:$J$75,标准!$B$54:$B$75)</f>
        <v>#N/A</v>
      </c>
      <c r="O50" s="37"/>
      <c r="P50" s="16">
        <f>LOOKUP(O50,标准!$K$290:$K$321,标准!$I$290:$I$321)</f>
        <v>0</v>
      </c>
      <c r="Q50" s="43"/>
      <c r="R50" s="16">
        <f>CHOOSE(MATCH(Q50,{20,5.4,5.3,5.2,5.1,5,4.5,4.45,4.4,4.35,4.3,4.25,4.2,4.15,4.1,4.05,4,3.52,3.44,3.37,3.3,3.25,3.2,3.15,3.1,3.05,3,2.55,2.5,2.45,2.4,1},-1),0,10,20,30,40,50,60,62,64,66,68,70,72,74,76,78,80,85,90,95,100,101,102,103,104,105,106,107,108,109,110,110)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50" s="15" t="e">
        <f t="shared" si="0"/>
        <v>#DIV/0!</v>
      </c>
      <c r="T50" s="16" t="e">
        <f>LOOKUP(S50,标准!$H$328:$H$332,标准!$G$328:$G$332)</f>
        <v>#DIV/0!</v>
      </c>
    </row>
    <row r="51" spans="1:20" ht="14.25">
      <c r="A51" s="46"/>
      <c r="B51" s="63" t="s">
        <v>94</v>
      </c>
      <c r="C51" s="32"/>
      <c r="D51" s="33"/>
      <c r="E51" s="34" t="e">
        <f t="shared" si="1"/>
        <v>#DIV/0!</v>
      </c>
      <c r="F51" s="18" t="e">
        <f>LOOKUP(E51,标准!$J$16:$J$23,标准!$B$16:$B$23)</f>
        <v>#DIV/0!</v>
      </c>
      <c r="G51" s="17"/>
      <c r="H51" s="16">
        <f>LOOKUP(G51,标准!$N$229:$N$250,标准!$L$229:$L$250)</f>
        <v>0</v>
      </c>
      <c r="I51" s="30"/>
      <c r="J51" s="16">
        <f>LOOKUP(I51,标准!$J$156:$J$177,标准!$B$156:$B$177)</f>
        <v>20</v>
      </c>
      <c r="K51" s="30"/>
      <c r="L51" s="16">
        <f>CHOOSE(MATCH(K51,{30,11.8,11.6,11.4,11.2,11,10.8,10.6,10.4,10.2,10,9.8,9.6,9.4,9.2,9,8.8,8.5,8.2,8.1,8,4},-1),0,10,20,30,40,50,60,62,64,66,68,70,72,74,76,78,80,85,90,95,100,100)</f>
        <v>100</v>
      </c>
      <c r="M51" s="17"/>
      <c r="N51" s="61" t="e">
        <f>LOOKUP(M51,标准!$J$54:$J$75,标准!$B$54:$B$75)</f>
        <v>#N/A</v>
      </c>
      <c r="O51" s="37"/>
      <c r="P51" s="16">
        <f>LOOKUP(O51,标准!$K$290:$K$321,标准!$I$290:$I$321)</f>
        <v>0</v>
      </c>
      <c r="Q51" s="43"/>
      <c r="R51" s="16">
        <f>CHOOSE(MATCH(Q51,{20,5.4,5.3,5.2,5.1,5,4.5,4.45,4.4,4.35,4.3,4.25,4.2,4.15,4.1,4.05,4,3.52,3.44,3.37,3.3,3.25,3.2,3.15,3.1,3.05,3,2.55,2.5,2.45,2.4,1},-1),0,10,20,30,40,50,60,62,64,66,68,70,72,74,76,78,80,85,90,95,100,101,102,103,104,105,106,107,108,109,110,110)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51" s="15" t="e">
        <f t="shared" si="0"/>
        <v>#DIV/0!</v>
      </c>
      <c r="T51" s="16" t="e">
        <f>LOOKUP(S51,标准!$H$328:$H$332,标准!$G$328:$G$332)</f>
        <v>#DIV/0!</v>
      </c>
    </row>
    <row r="52" spans="1:20" ht="14.25">
      <c r="A52" s="46"/>
      <c r="B52" s="63" t="s">
        <v>94</v>
      </c>
      <c r="C52" s="32"/>
      <c r="D52" s="33"/>
      <c r="E52" s="34" t="e">
        <f t="shared" si="1"/>
        <v>#DIV/0!</v>
      </c>
      <c r="F52" s="18" t="e">
        <f>LOOKUP(E52,标准!$J$16:$J$23,标准!$B$16:$B$23)</f>
        <v>#DIV/0!</v>
      </c>
      <c r="G52" s="17"/>
      <c r="H52" s="16">
        <f>LOOKUP(G52,标准!$N$229:$N$250,标准!$L$229:$L$250)</f>
        <v>0</v>
      </c>
      <c r="I52" s="30"/>
      <c r="J52" s="16">
        <f>LOOKUP(I52,标准!$J$156:$J$177,标准!$B$156:$B$177)</f>
        <v>20</v>
      </c>
      <c r="K52" s="30"/>
      <c r="L52" s="16">
        <f>CHOOSE(MATCH(K52,{30,11.8,11.6,11.4,11.2,11,10.8,10.6,10.4,10.2,10,9.8,9.6,9.4,9.2,9,8.8,8.5,8.2,8.1,8,4},-1),0,10,20,30,40,50,60,62,64,66,68,70,72,74,76,78,80,85,90,95,100,100)</f>
        <v>100</v>
      </c>
      <c r="M52" s="17"/>
      <c r="N52" s="61" t="e">
        <f>LOOKUP(M52,标准!$J$54:$J$75,标准!$B$54:$B$75)</f>
        <v>#N/A</v>
      </c>
      <c r="O52" s="37"/>
      <c r="P52" s="16">
        <f>LOOKUP(O52,标准!$K$290:$K$321,标准!$I$290:$I$321)</f>
        <v>0</v>
      </c>
      <c r="Q52" s="43"/>
      <c r="R52" s="16">
        <f>CHOOSE(MATCH(Q52,{20,5.4,5.3,5.2,5.1,5,4.5,4.45,4.4,4.35,4.3,4.25,4.2,4.15,4.1,4.05,4,3.52,3.44,3.37,3.3,3.25,3.2,3.15,3.1,3.05,3,2.55,2.5,2.45,2.4,1},-1),0,10,20,30,40,50,60,62,64,66,68,70,72,74,76,78,80,85,90,95,100,101,102,103,104,105,106,107,108,109,110,110)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52" s="15" t="e">
        <f t="shared" si="0"/>
        <v>#DIV/0!</v>
      </c>
      <c r="T52" s="16" t="e">
        <f>LOOKUP(S52,标准!$H$328:$H$332,标准!$G$328:$G$332)</f>
        <v>#DIV/0!</v>
      </c>
    </row>
    <row r="53" spans="1:20" ht="14.25">
      <c r="A53" s="46"/>
      <c r="B53" s="63" t="s">
        <v>94</v>
      </c>
      <c r="C53" s="32"/>
      <c r="D53" s="33"/>
      <c r="E53" s="34" t="e">
        <f t="shared" si="1"/>
        <v>#DIV/0!</v>
      </c>
      <c r="F53" s="18" t="e">
        <f>LOOKUP(E53,标准!$J$16:$J$23,标准!$B$16:$B$23)</f>
        <v>#DIV/0!</v>
      </c>
      <c r="G53" s="17"/>
      <c r="H53" s="16">
        <f>LOOKUP(G53,标准!$N$229:$N$250,标准!$L$229:$L$250)</f>
        <v>0</v>
      </c>
      <c r="I53" s="30"/>
      <c r="J53" s="16">
        <f>LOOKUP(I53,标准!$J$156:$J$177,标准!$B$156:$B$177)</f>
        <v>20</v>
      </c>
      <c r="K53" s="30"/>
      <c r="L53" s="16">
        <f>CHOOSE(MATCH(K53,{30,11.8,11.6,11.4,11.2,11,10.8,10.6,10.4,10.2,10,9.8,9.6,9.4,9.2,9,8.8,8.5,8.2,8.1,8,4},-1),0,10,20,30,40,50,60,62,64,66,68,70,72,74,76,78,80,85,90,95,100,100)</f>
        <v>100</v>
      </c>
      <c r="M53" s="17"/>
      <c r="N53" s="61" t="e">
        <f>LOOKUP(M53,标准!$J$54:$J$75,标准!$B$54:$B$75)</f>
        <v>#N/A</v>
      </c>
      <c r="O53" s="37"/>
      <c r="P53" s="16">
        <f>LOOKUP(O53,标准!$K$290:$K$321,标准!$I$290:$I$321)</f>
        <v>0</v>
      </c>
      <c r="Q53" s="43"/>
      <c r="R53" s="16">
        <f>CHOOSE(MATCH(Q53,{20,5.4,5.3,5.2,5.1,5,4.5,4.45,4.4,4.35,4.3,4.25,4.2,4.15,4.1,4.05,4,3.52,3.44,3.37,3.3,3.25,3.2,3.15,3.1,3.05,3,2.55,2.5,2.45,2.4,1},-1),0,10,20,30,40,50,60,62,64,66,68,70,72,74,76,78,80,85,90,95,100,101,102,103,104,105,106,107,108,109,110,110)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53" s="15" t="e">
        <f t="shared" si="0"/>
        <v>#DIV/0!</v>
      </c>
      <c r="T53" s="16" t="e">
        <f>LOOKUP(S53,标准!$H$328:$H$332,标准!$G$328:$G$332)</f>
        <v>#DIV/0!</v>
      </c>
    </row>
    <row r="54" spans="1:20" ht="14.25">
      <c r="A54" s="46"/>
      <c r="B54" s="63" t="s">
        <v>94</v>
      </c>
      <c r="C54" s="32"/>
      <c r="D54" s="33"/>
      <c r="E54" s="34" t="e">
        <f t="shared" si="1"/>
        <v>#DIV/0!</v>
      </c>
      <c r="F54" s="18" t="e">
        <f>LOOKUP(E54,标准!$J$16:$J$23,标准!$B$16:$B$23)</f>
        <v>#DIV/0!</v>
      </c>
      <c r="G54" s="17"/>
      <c r="H54" s="16">
        <f>LOOKUP(G54,标准!$N$229:$N$250,标准!$L$229:$L$250)</f>
        <v>0</v>
      </c>
      <c r="I54" s="30"/>
      <c r="J54" s="16">
        <f>LOOKUP(I54,标准!$J$156:$J$177,标准!$B$156:$B$177)</f>
        <v>20</v>
      </c>
      <c r="K54" s="30"/>
      <c r="L54" s="16">
        <f>CHOOSE(MATCH(K54,{30,11.8,11.6,11.4,11.2,11,10.8,10.6,10.4,10.2,10,9.8,9.6,9.4,9.2,9,8.8,8.5,8.2,8.1,8,4},-1),0,10,20,30,40,50,60,62,64,66,68,70,72,74,76,78,80,85,90,95,100,100)</f>
        <v>100</v>
      </c>
      <c r="M54" s="17"/>
      <c r="N54" s="61" t="e">
        <f>LOOKUP(M54,标准!$J$54:$J$75,标准!$B$54:$B$75)</f>
        <v>#N/A</v>
      </c>
      <c r="O54" s="37"/>
      <c r="P54" s="16">
        <f>LOOKUP(O54,标准!$K$290:$K$321,标准!$I$290:$I$321)</f>
        <v>0</v>
      </c>
      <c r="Q54" s="43"/>
      <c r="R54" s="16">
        <f>CHOOSE(MATCH(Q54,{20,5.4,5.3,5.2,5.1,5,4.5,4.45,4.4,4.35,4.3,4.25,4.2,4.15,4.1,4.05,4,3.52,3.44,3.37,3.3,3.25,3.2,3.15,3.1,3.05,3,2.55,2.5,2.45,2.4,1},-1),0,10,20,30,40,50,60,62,64,66,68,70,72,74,76,78,80,85,90,95,100,101,102,103,104,105,106,107,108,109,110,110)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54" s="15" t="e">
        <f t="shared" si="0"/>
        <v>#DIV/0!</v>
      </c>
      <c r="T54" s="16" t="e">
        <f>LOOKUP(S54,标准!$H$328:$H$332,标准!$G$328:$G$332)</f>
        <v>#DIV/0!</v>
      </c>
    </row>
    <row r="55" spans="1:20" ht="14.25">
      <c r="A55" s="46"/>
      <c r="B55" s="63" t="s">
        <v>94</v>
      </c>
      <c r="C55" s="32"/>
      <c r="D55" s="33"/>
      <c r="E55" s="34" t="e">
        <f t="shared" si="1"/>
        <v>#DIV/0!</v>
      </c>
      <c r="F55" s="18" t="e">
        <f>LOOKUP(E55,标准!$J$16:$J$23,标准!$B$16:$B$23)</f>
        <v>#DIV/0!</v>
      </c>
      <c r="G55" s="17"/>
      <c r="H55" s="16">
        <f>LOOKUP(G55,标准!$N$229:$N$250,标准!$L$229:$L$250)</f>
        <v>0</v>
      </c>
      <c r="I55" s="30"/>
      <c r="J55" s="16">
        <f>LOOKUP(I55,标准!$J$156:$J$177,标准!$B$156:$B$177)</f>
        <v>20</v>
      </c>
      <c r="K55" s="30"/>
      <c r="L55" s="16">
        <f>CHOOSE(MATCH(K55,{30,11.8,11.6,11.4,11.2,11,10.8,10.6,10.4,10.2,10,9.8,9.6,9.4,9.2,9,8.8,8.5,8.2,8.1,8,4},-1),0,10,20,30,40,50,60,62,64,66,68,70,72,74,76,78,80,85,90,95,100,100)</f>
        <v>100</v>
      </c>
      <c r="M55" s="17"/>
      <c r="N55" s="61" t="e">
        <f>LOOKUP(M55,标准!$J$54:$J$75,标准!$B$54:$B$75)</f>
        <v>#N/A</v>
      </c>
      <c r="O55" s="37"/>
      <c r="P55" s="16">
        <f>LOOKUP(O55,标准!$K$290:$K$321,标准!$I$290:$I$321)</f>
        <v>0</v>
      </c>
      <c r="Q55" s="43"/>
      <c r="R55" s="16">
        <f>CHOOSE(MATCH(Q55,{20,5.4,5.3,5.2,5.1,5,4.5,4.45,4.4,4.35,4.3,4.25,4.2,4.15,4.1,4.05,4,3.52,3.44,3.37,3.3,3.25,3.2,3.15,3.1,3.05,3,2.55,2.5,2.45,2.4,1},-1),0,10,20,30,40,50,60,62,64,66,68,70,72,74,76,78,80,85,90,95,100,101,102,103,104,105,106,107,108,109,110,110)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55" s="15" t="e">
        <f t="shared" si="0"/>
        <v>#DIV/0!</v>
      </c>
      <c r="T55" s="16" t="e">
        <f>LOOKUP(S55,标准!$H$328:$H$332,标准!$G$328:$G$332)</f>
        <v>#DIV/0!</v>
      </c>
    </row>
    <row r="56" spans="1:20" ht="14.25">
      <c r="A56" s="46"/>
      <c r="B56" s="63" t="s">
        <v>94</v>
      </c>
      <c r="C56" s="32"/>
      <c r="D56" s="33"/>
      <c r="E56" s="34" t="e">
        <f t="shared" si="1"/>
        <v>#DIV/0!</v>
      </c>
      <c r="F56" s="18" t="e">
        <f>LOOKUP(E56,标准!$J$16:$J$23,标准!$B$16:$B$23)</f>
        <v>#DIV/0!</v>
      </c>
      <c r="G56" s="17"/>
      <c r="H56" s="16">
        <f>LOOKUP(G56,标准!$N$229:$N$250,标准!$L$229:$L$250)</f>
        <v>0</v>
      </c>
      <c r="I56" s="30"/>
      <c r="J56" s="16">
        <f>LOOKUP(I56,标准!$J$156:$J$177,标准!$B$156:$B$177)</f>
        <v>20</v>
      </c>
      <c r="K56" s="30"/>
      <c r="L56" s="16">
        <f>CHOOSE(MATCH(K56,{30,11.8,11.6,11.4,11.2,11,10.8,10.6,10.4,10.2,10,9.8,9.6,9.4,9.2,9,8.8,8.5,8.2,8.1,8,4},-1),0,10,20,30,40,50,60,62,64,66,68,70,72,74,76,78,80,85,90,95,100,100)</f>
        <v>100</v>
      </c>
      <c r="M56" s="17"/>
      <c r="N56" s="61" t="e">
        <f>LOOKUP(M56,标准!$J$54:$J$75,标准!$B$54:$B$75)</f>
        <v>#N/A</v>
      </c>
      <c r="O56" s="37"/>
      <c r="P56" s="16">
        <f>LOOKUP(O56,标准!$K$290:$K$321,标准!$I$290:$I$321)</f>
        <v>0</v>
      </c>
      <c r="Q56" s="43"/>
      <c r="R56" s="16">
        <f>CHOOSE(MATCH(Q56,{20,5.4,5.3,5.2,5.1,5,4.5,4.45,4.4,4.35,4.3,4.25,4.2,4.15,4.1,4.05,4,3.52,3.44,3.37,3.3,3.25,3.2,3.15,3.1,3.05,3,2.55,2.5,2.45,2.4,1},-1),0,10,20,30,40,50,60,62,64,66,68,70,72,74,76,78,80,85,90,95,100,101,102,103,104,105,106,107,108,109,110,110)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56" s="15" t="e">
        <f t="shared" si="0"/>
        <v>#DIV/0!</v>
      </c>
      <c r="T56" s="16" t="e">
        <f>LOOKUP(S56,标准!$H$328:$H$332,标准!$G$328:$G$332)</f>
        <v>#DIV/0!</v>
      </c>
    </row>
    <row r="57" spans="1:20" ht="14.25">
      <c r="A57" s="46"/>
      <c r="B57" s="63" t="s">
        <v>94</v>
      </c>
      <c r="C57" s="32"/>
      <c r="D57" s="33"/>
      <c r="E57" s="34" t="e">
        <f t="shared" si="1"/>
        <v>#DIV/0!</v>
      </c>
      <c r="F57" s="18" t="e">
        <f>LOOKUP(E57,标准!$J$16:$J$23,标准!$B$16:$B$23)</f>
        <v>#DIV/0!</v>
      </c>
      <c r="G57" s="17"/>
      <c r="H57" s="16">
        <f>LOOKUP(G57,标准!$N$229:$N$250,标准!$L$229:$L$250)</f>
        <v>0</v>
      </c>
      <c r="I57" s="30"/>
      <c r="J57" s="16">
        <f>LOOKUP(I57,标准!$J$156:$J$177,标准!$B$156:$B$177)</f>
        <v>20</v>
      </c>
      <c r="K57" s="30"/>
      <c r="L57" s="16">
        <f>CHOOSE(MATCH(K57,{30,11.8,11.6,11.4,11.2,11,10.8,10.6,10.4,10.2,10,9.8,9.6,9.4,9.2,9,8.8,8.5,8.2,8.1,8,4},-1),0,10,20,30,40,50,60,62,64,66,68,70,72,74,76,78,80,85,90,95,100,100)</f>
        <v>100</v>
      </c>
      <c r="M57" s="17"/>
      <c r="N57" s="61" t="e">
        <f>LOOKUP(M57,标准!$J$54:$J$75,标准!$B$54:$B$75)</f>
        <v>#N/A</v>
      </c>
      <c r="O57" s="37"/>
      <c r="P57" s="16">
        <f>LOOKUP(O57,标准!$K$290:$K$321,标准!$I$290:$I$321)</f>
        <v>0</v>
      </c>
      <c r="Q57" s="43"/>
      <c r="R57" s="16">
        <f>CHOOSE(MATCH(Q57,{20,5.4,5.3,5.2,5.1,5,4.5,4.45,4.4,4.35,4.3,4.25,4.2,4.15,4.1,4.05,4,3.52,3.44,3.37,3.3,3.25,3.2,3.15,3.1,3.05,3,2.55,2.5,2.45,2.4,1},-1),0,10,20,30,40,50,60,62,64,66,68,70,72,74,76,78,80,85,90,95,100,101,102,103,104,105,106,107,108,109,110,110)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57" s="15" t="e">
        <f t="shared" si="0"/>
        <v>#DIV/0!</v>
      </c>
      <c r="T57" s="16" t="e">
        <f>LOOKUP(S57,标准!$H$328:$H$332,标准!$G$328:$G$332)</f>
        <v>#DIV/0!</v>
      </c>
    </row>
    <row r="58" spans="1:20" ht="14.25">
      <c r="A58" s="46"/>
      <c r="B58" s="63" t="s">
        <v>94</v>
      </c>
      <c r="C58" s="32"/>
      <c r="D58" s="33"/>
      <c r="E58" s="34" t="e">
        <f t="shared" si="1"/>
        <v>#DIV/0!</v>
      </c>
      <c r="F58" s="18" t="e">
        <f>LOOKUP(E58,标准!$J$16:$J$23,标准!$B$16:$B$23)</f>
        <v>#DIV/0!</v>
      </c>
      <c r="G58" s="17"/>
      <c r="H58" s="16">
        <f>LOOKUP(G58,标准!$N$229:$N$250,标准!$L$229:$L$250)</f>
        <v>0</v>
      </c>
      <c r="I58" s="30"/>
      <c r="J58" s="16">
        <f>LOOKUP(I58,标准!$J$156:$J$177,标准!$B$156:$B$177)</f>
        <v>20</v>
      </c>
      <c r="K58" s="30"/>
      <c r="L58" s="16">
        <f>CHOOSE(MATCH(K58,{30,11.8,11.6,11.4,11.2,11,10.8,10.6,10.4,10.2,10,9.8,9.6,9.4,9.2,9,8.8,8.5,8.2,8.1,8,4},-1),0,10,20,30,40,50,60,62,64,66,68,70,72,74,76,78,80,85,90,95,100,100)</f>
        <v>100</v>
      </c>
      <c r="M58" s="17"/>
      <c r="N58" s="61" t="e">
        <f>LOOKUP(M58,标准!$J$54:$J$75,标准!$B$54:$B$75)</f>
        <v>#N/A</v>
      </c>
      <c r="O58" s="37"/>
      <c r="P58" s="16">
        <f>LOOKUP(O58,标准!$K$290:$K$321,标准!$I$290:$I$321)</f>
        <v>0</v>
      </c>
      <c r="Q58" s="43"/>
      <c r="R58" s="16">
        <f>CHOOSE(MATCH(Q58,{20,5.4,5.3,5.2,5.1,5,4.5,4.45,4.4,4.35,4.3,4.25,4.2,4.15,4.1,4.05,4,3.52,3.44,3.37,3.3,3.25,3.2,3.15,3.1,3.05,3,2.55,2.5,2.45,2.4,1},-1),0,10,20,30,40,50,60,62,64,66,68,70,72,74,76,78,80,85,90,95,100,101,102,103,104,105,106,107,108,109,110,110)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58" s="15" t="e">
        <f t="shared" si="0"/>
        <v>#DIV/0!</v>
      </c>
      <c r="T58" s="16" t="e">
        <f>LOOKUP(S58,标准!$H$328:$H$332,标准!$G$328:$G$332)</f>
        <v>#DIV/0!</v>
      </c>
    </row>
    <row r="59" spans="1:20" ht="14.25">
      <c r="A59" s="46"/>
      <c r="B59" s="63" t="s">
        <v>94</v>
      </c>
      <c r="C59" s="32"/>
      <c r="D59" s="33"/>
      <c r="E59" s="34" t="e">
        <f t="shared" si="1"/>
        <v>#DIV/0!</v>
      </c>
      <c r="F59" s="18" t="e">
        <f>LOOKUP(E59,标准!$J$16:$J$23,标准!$B$16:$B$23)</f>
        <v>#DIV/0!</v>
      </c>
      <c r="G59" s="17"/>
      <c r="H59" s="16">
        <f>LOOKUP(G59,标准!$N$229:$N$250,标准!$L$229:$L$250)</f>
        <v>0</v>
      </c>
      <c r="I59" s="30"/>
      <c r="J59" s="16">
        <f>LOOKUP(I59,标准!$J$156:$J$177,标准!$B$156:$B$177)</f>
        <v>20</v>
      </c>
      <c r="K59" s="30"/>
      <c r="L59" s="16">
        <f>CHOOSE(MATCH(K59,{30,11.8,11.6,11.4,11.2,11,10.8,10.6,10.4,10.2,10,9.8,9.6,9.4,9.2,9,8.8,8.5,8.2,8.1,8,4},-1),0,10,20,30,40,50,60,62,64,66,68,70,72,74,76,78,80,85,90,95,100,100)</f>
        <v>100</v>
      </c>
      <c r="M59" s="17"/>
      <c r="N59" s="61" t="e">
        <f>LOOKUP(M59,标准!$J$54:$J$75,标准!$B$54:$B$75)</f>
        <v>#N/A</v>
      </c>
      <c r="O59" s="37"/>
      <c r="P59" s="16">
        <f>LOOKUP(O59,标准!$K$290:$K$321,标准!$I$290:$I$321)</f>
        <v>0</v>
      </c>
      <c r="Q59" s="43"/>
      <c r="R59" s="16">
        <f>CHOOSE(MATCH(Q59,{20,5.4,5.3,5.2,5.1,5,4.5,4.45,4.4,4.35,4.3,4.25,4.2,4.15,4.1,4.05,4,3.52,3.44,3.37,3.3,3.25,3.2,3.15,3.1,3.05,3,2.55,2.5,2.45,2.4,1},-1),0,10,20,30,40,50,60,62,64,66,68,70,72,74,76,78,80,85,90,95,100,101,102,103,104,105,106,107,108,109,110,110)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59" s="15" t="e">
        <f t="shared" si="0"/>
        <v>#DIV/0!</v>
      </c>
      <c r="T59" s="16" t="e">
        <f>LOOKUP(S59,标准!$H$328:$H$332,标准!$G$328:$G$332)</f>
        <v>#DIV/0!</v>
      </c>
    </row>
    <row r="60" spans="1:20" ht="14.25">
      <c r="A60" s="46"/>
      <c r="B60" s="63" t="s">
        <v>94</v>
      </c>
      <c r="C60" s="32"/>
      <c r="D60" s="33"/>
      <c r="E60" s="34" t="e">
        <f t="shared" si="1"/>
        <v>#DIV/0!</v>
      </c>
      <c r="F60" s="18" t="e">
        <f>LOOKUP(E60,标准!$J$16:$J$23,标准!$B$16:$B$23)</f>
        <v>#DIV/0!</v>
      </c>
      <c r="G60" s="17"/>
      <c r="H60" s="16">
        <f>LOOKUP(G60,标准!$N$229:$N$250,标准!$L$229:$L$250)</f>
        <v>0</v>
      </c>
      <c r="I60" s="30"/>
      <c r="J60" s="16">
        <f>LOOKUP(I60,标准!$J$156:$J$177,标准!$B$156:$B$177)</f>
        <v>20</v>
      </c>
      <c r="K60" s="30"/>
      <c r="L60" s="16">
        <f>CHOOSE(MATCH(K60,{30,11.8,11.6,11.4,11.2,11,10.8,10.6,10.4,10.2,10,9.8,9.6,9.4,9.2,9,8.8,8.5,8.2,8.1,8,4},-1),0,10,20,30,40,50,60,62,64,66,68,70,72,74,76,78,80,85,90,95,100,100)</f>
        <v>100</v>
      </c>
      <c r="M60" s="17"/>
      <c r="N60" s="61" t="e">
        <f>LOOKUP(M60,标准!$J$54:$J$75,标准!$B$54:$B$75)</f>
        <v>#N/A</v>
      </c>
      <c r="O60" s="37"/>
      <c r="P60" s="16">
        <f>LOOKUP(O60,标准!$K$290:$K$321,标准!$I$290:$I$321)</f>
        <v>0</v>
      </c>
      <c r="Q60" s="43"/>
      <c r="R60" s="16">
        <f>CHOOSE(MATCH(Q60,{20,5.4,5.3,5.2,5.1,5,4.5,4.45,4.4,4.35,4.3,4.25,4.2,4.15,4.1,4.05,4,3.52,3.44,3.37,3.3,3.25,3.2,3.15,3.1,3.05,3,2.55,2.5,2.45,2.4,1},-1),0,10,20,30,40,50,60,62,64,66,68,70,72,74,76,78,80,85,90,95,100,101,102,103,104,105,106,107,108,109,110,110)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60" s="15" t="e">
        <f t="shared" si="0"/>
        <v>#DIV/0!</v>
      </c>
      <c r="T60" s="16" t="e">
        <f>LOOKUP(S60,标准!$H$328:$H$332,标准!$G$328:$G$332)</f>
        <v>#DIV/0!</v>
      </c>
    </row>
    <row r="61" spans="1:20" ht="14.25">
      <c r="A61" s="46"/>
      <c r="B61" s="63" t="s">
        <v>94</v>
      </c>
      <c r="C61" s="32"/>
      <c r="D61" s="33"/>
      <c r="E61" s="34" t="e">
        <f t="shared" si="1"/>
        <v>#DIV/0!</v>
      </c>
      <c r="F61" s="18" t="e">
        <f>LOOKUP(E61,标准!$J$16:$J$23,标准!$B$16:$B$23)</f>
        <v>#DIV/0!</v>
      </c>
      <c r="G61" s="17"/>
      <c r="H61" s="16">
        <f>LOOKUP(G61,标准!$N$229:$N$250,标准!$L$229:$L$250)</f>
        <v>0</v>
      </c>
      <c r="I61" s="30"/>
      <c r="J61" s="16">
        <f>LOOKUP(I61,标准!$J$156:$J$177,标准!$B$156:$B$177)</f>
        <v>20</v>
      </c>
      <c r="K61" s="30"/>
      <c r="L61" s="16">
        <f>CHOOSE(MATCH(K61,{30,11.8,11.6,11.4,11.2,11,10.8,10.6,10.4,10.2,10,9.8,9.6,9.4,9.2,9,8.8,8.5,8.2,8.1,8,4},-1),0,10,20,30,40,50,60,62,64,66,68,70,72,74,76,78,80,85,90,95,100,100)</f>
        <v>100</v>
      </c>
      <c r="M61" s="17"/>
      <c r="N61" s="61" t="e">
        <f>LOOKUP(M61,标准!$J$54:$J$75,标准!$B$54:$B$75)</f>
        <v>#N/A</v>
      </c>
      <c r="O61" s="37"/>
      <c r="P61" s="16">
        <f>LOOKUP(O61,标准!$K$290:$K$321,标准!$I$290:$I$321)</f>
        <v>0</v>
      </c>
      <c r="Q61" s="43"/>
      <c r="R61" s="16">
        <f>CHOOSE(MATCH(Q61,{20,5.4,5.3,5.2,5.1,5,4.5,4.45,4.4,4.35,4.3,4.25,4.2,4.15,4.1,4.05,4,3.52,3.44,3.37,3.3,3.25,3.2,3.15,3.1,3.05,3,2.55,2.5,2.45,2.4,1},-1),0,10,20,30,40,50,60,62,64,66,68,70,72,74,76,78,80,85,90,95,100,101,102,103,104,105,106,107,108,109,110,110)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61" s="15" t="e">
        <f t="shared" si="0"/>
        <v>#DIV/0!</v>
      </c>
      <c r="T61" s="16" t="e">
        <f>LOOKUP(S61,标准!$H$328:$H$332,标准!$G$328:$G$332)</f>
        <v>#DIV/0!</v>
      </c>
    </row>
    <row r="62" spans="1:20" ht="14.25">
      <c r="A62" s="46"/>
      <c r="B62" s="63" t="s">
        <v>94</v>
      </c>
      <c r="C62" s="32"/>
      <c r="D62" s="33"/>
      <c r="E62" s="34" t="e">
        <f t="shared" si="1"/>
        <v>#DIV/0!</v>
      </c>
      <c r="F62" s="18" t="e">
        <f>LOOKUP(E62,标准!$J$16:$J$23,标准!$B$16:$B$23)</f>
        <v>#DIV/0!</v>
      </c>
      <c r="G62" s="17"/>
      <c r="H62" s="16">
        <f>LOOKUP(G62,标准!$N$229:$N$250,标准!$L$229:$L$250)</f>
        <v>0</v>
      </c>
      <c r="I62" s="30"/>
      <c r="J62" s="16">
        <f>LOOKUP(I62,标准!$J$156:$J$177,标准!$B$156:$B$177)</f>
        <v>20</v>
      </c>
      <c r="K62" s="30"/>
      <c r="L62" s="16">
        <f>CHOOSE(MATCH(K62,{30,11.8,11.6,11.4,11.2,11,10.8,10.6,10.4,10.2,10,9.8,9.6,9.4,9.2,9,8.8,8.5,8.2,8.1,8,4},-1),0,10,20,30,40,50,60,62,64,66,68,70,72,74,76,78,80,85,90,95,100,100)</f>
        <v>100</v>
      </c>
      <c r="M62" s="17"/>
      <c r="N62" s="61" t="e">
        <f>LOOKUP(M62,标准!$J$54:$J$75,标准!$B$54:$B$75)</f>
        <v>#N/A</v>
      </c>
      <c r="O62" s="37"/>
      <c r="P62" s="16">
        <f>LOOKUP(O62,标准!$K$290:$K$321,标准!$I$290:$I$321)</f>
        <v>0</v>
      </c>
      <c r="Q62" s="43"/>
      <c r="R62" s="16">
        <f>CHOOSE(MATCH(Q62,{20,5.4,5.3,5.2,5.1,5,4.5,4.45,4.4,4.35,4.3,4.25,4.2,4.15,4.1,4.05,4,3.52,3.44,3.37,3.3,3.25,3.2,3.15,3.1,3.05,3,2.55,2.5,2.45,2.4,1},-1),0,10,20,30,40,50,60,62,64,66,68,70,72,74,76,78,80,85,90,95,100,101,102,103,104,105,106,107,108,109,110,110)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62" s="15" t="e">
        <f t="shared" si="0"/>
        <v>#DIV/0!</v>
      </c>
      <c r="T62" s="16" t="e">
        <f>LOOKUP(S62,标准!$H$328:$H$332,标准!$G$328:$G$332)</f>
        <v>#DIV/0!</v>
      </c>
    </row>
    <row r="63" spans="1:20" ht="14.25">
      <c r="A63" s="46"/>
      <c r="B63" s="63" t="s">
        <v>94</v>
      </c>
      <c r="C63" s="32"/>
      <c r="D63" s="33"/>
      <c r="E63" s="34" t="e">
        <f t="shared" si="1"/>
        <v>#DIV/0!</v>
      </c>
      <c r="F63" s="18" t="e">
        <f>LOOKUP(E63,标准!$J$16:$J$23,标准!$B$16:$B$23)</f>
        <v>#DIV/0!</v>
      </c>
      <c r="G63" s="17"/>
      <c r="H63" s="16">
        <f>LOOKUP(G63,标准!$N$229:$N$250,标准!$L$229:$L$250)</f>
        <v>0</v>
      </c>
      <c r="I63" s="30"/>
      <c r="J63" s="16">
        <f>LOOKUP(I63,标准!$J$156:$J$177,标准!$B$156:$B$177)</f>
        <v>20</v>
      </c>
      <c r="K63" s="30"/>
      <c r="L63" s="16">
        <f>CHOOSE(MATCH(K63,{30,11.8,11.6,11.4,11.2,11,10.8,10.6,10.4,10.2,10,9.8,9.6,9.4,9.2,9,8.8,8.5,8.2,8.1,8,4},-1),0,10,20,30,40,50,60,62,64,66,68,70,72,74,76,78,80,85,90,95,100,100)</f>
        <v>100</v>
      </c>
      <c r="M63" s="17"/>
      <c r="N63" s="61" t="e">
        <f>LOOKUP(M63,标准!$J$54:$J$75,标准!$B$54:$B$75)</f>
        <v>#N/A</v>
      </c>
      <c r="O63" s="37"/>
      <c r="P63" s="16">
        <f>LOOKUP(O63,标准!$K$290:$K$321,标准!$I$290:$I$321)</f>
        <v>0</v>
      </c>
      <c r="Q63" s="43"/>
      <c r="R63" s="16">
        <f>CHOOSE(MATCH(Q63,{20,5.4,5.3,5.2,5.1,5,4.5,4.45,4.4,4.35,4.3,4.25,4.2,4.15,4.1,4.05,4,3.52,3.44,3.37,3.3,3.25,3.2,3.15,3.1,3.05,3,2.55,2.5,2.45,2.4,1},-1),0,10,20,30,40,50,60,62,64,66,68,70,72,74,76,78,80,85,90,95,100,101,102,103,104,105,106,107,108,109,110,110)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63" s="15" t="e">
        <f t="shared" si="0"/>
        <v>#DIV/0!</v>
      </c>
      <c r="T63" s="16" t="e">
        <f>LOOKUP(S63,标准!$H$328:$H$332,标准!$G$328:$G$332)</f>
        <v>#DIV/0!</v>
      </c>
    </row>
    <row r="64" spans="1:20" ht="14.25">
      <c r="A64" s="46"/>
      <c r="B64" s="63" t="s">
        <v>94</v>
      </c>
      <c r="C64" s="32"/>
      <c r="D64" s="33"/>
      <c r="E64" s="34" t="e">
        <f t="shared" si="1"/>
        <v>#DIV/0!</v>
      </c>
      <c r="F64" s="18" t="e">
        <f>LOOKUP(E64,标准!$J$16:$J$23,标准!$B$16:$B$23)</f>
        <v>#DIV/0!</v>
      </c>
      <c r="G64" s="17"/>
      <c r="H64" s="16">
        <f>LOOKUP(G64,标准!$N$229:$N$250,标准!$L$229:$L$250)</f>
        <v>0</v>
      </c>
      <c r="I64" s="30"/>
      <c r="J64" s="16">
        <f>LOOKUP(I64,标准!$J$156:$J$177,标准!$B$156:$B$177)</f>
        <v>20</v>
      </c>
      <c r="K64" s="30"/>
      <c r="L64" s="16">
        <f>CHOOSE(MATCH(K64,{30,11.8,11.6,11.4,11.2,11,10.8,10.6,10.4,10.2,10,9.8,9.6,9.4,9.2,9,8.8,8.5,8.2,8.1,8,4},-1),0,10,20,30,40,50,60,62,64,66,68,70,72,74,76,78,80,85,90,95,100,100)</f>
        <v>100</v>
      </c>
      <c r="M64" s="17"/>
      <c r="N64" s="61" t="e">
        <f>LOOKUP(M64,标准!$J$54:$J$75,标准!$B$54:$B$75)</f>
        <v>#N/A</v>
      </c>
      <c r="O64" s="37"/>
      <c r="P64" s="16">
        <f>LOOKUP(O64,标准!$K$290:$K$321,标准!$I$290:$I$321)</f>
        <v>0</v>
      </c>
      <c r="Q64" s="43"/>
      <c r="R64" s="16">
        <f>CHOOSE(MATCH(Q64,{20,5.4,5.3,5.2,5.1,5,4.5,4.45,4.4,4.35,4.3,4.25,4.2,4.15,4.1,4.05,4,3.52,3.44,3.37,3.3,3.25,3.2,3.15,3.1,3.05,3,2.55,2.5,2.45,2.4,1},-1),0,10,20,30,40,50,60,62,64,66,68,70,72,74,76,78,80,85,90,95,100,101,102,103,104,105,106,107,108,109,110,110)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64" s="15" t="e">
        <f t="shared" si="0"/>
        <v>#DIV/0!</v>
      </c>
      <c r="T64" s="16" t="e">
        <f>LOOKUP(S64,标准!$H$328:$H$332,标准!$G$328:$G$332)</f>
        <v>#DIV/0!</v>
      </c>
    </row>
    <row r="65" spans="1:20" ht="14.25">
      <c r="A65" s="46"/>
      <c r="B65" s="63" t="s">
        <v>94</v>
      </c>
      <c r="C65" s="32"/>
      <c r="D65" s="33"/>
      <c r="E65" s="34" t="e">
        <f t="shared" si="1"/>
        <v>#DIV/0!</v>
      </c>
      <c r="F65" s="18" t="e">
        <f>LOOKUP(E65,标准!$J$16:$J$23,标准!$B$16:$B$23)</f>
        <v>#DIV/0!</v>
      </c>
      <c r="G65" s="17"/>
      <c r="H65" s="16">
        <f>LOOKUP(G65,标准!$N$229:$N$250,标准!$L$229:$L$250)</f>
        <v>0</v>
      </c>
      <c r="I65" s="30"/>
      <c r="J65" s="16">
        <f>LOOKUP(I65,标准!$J$156:$J$177,标准!$B$156:$B$177)</f>
        <v>20</v>
      </c>
      <c r="K65" s="30"/>
      <c r="L65" s="16">
        <f>CHOOSE(MATCH(K65,{30,11.8,11.6,11.4,11.2,11,10.8,10.6,10.4,10.2,10,9.8,9.6,9.4,9.2,9,8.8,8.5,8.2,8.1,8,4},-1),0,10,20,30,40,50,60,62,64,66,68,70,72,74,76,78,80,85,90,95,100,100)</f>
        <v>100</v>
      </c>
      <c r="M65" s="17"/>
      <c r="N65" s="61" t="e">
        <f>LOOKUP(M65,标准!$J$54:$J$75,标准!$B$54:$B$75)</f>
        <v>#N/A</v>
      </c>
      <c r="O65" s="37"/>
      <c r="P65" s="16">
        <f>LOOKUP(O65,标准!$K$290:$K$321,标准!$I$290:$I$321)</f>
        <v>0</v>
      </c>
      <c r="Q65" s="43"/>
      <c r="R65" s="16">
        <f>CHOOSE(MATCH(Q65,{20,5.4,5.3,5.2,5.1,5,4.5,4.45,4.4,4.35,4.3,4.25,4.2,4.15,4.1,4.05,4,3.52,3.44,3.37,3.3,3.25,3.2,3.15,3.1,3.05,3,2.55,2.5,2.45,2.4,1},-1),0,10,20,30,40,50,60,62,64,66,68,70,72,74,76,78,80,85,90,95,100,101,102,103,104,105,106,107,108,109,110,110)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65" s="15" t="e">
        <f t="shared" si="0"/>
        <v>#DIV/0!</v>
      </c>
      <c r="T65" s="16" t="e">
        <f>LOOKUP(S65,标准!$H$328:$H$332,标准!$G$328:$G$332)</f>
        <v>#DIV/0!</v>
      </c>
    </row>
    <row r="66" spans="1:20" ht="14.25">
      <c r="A66" s="46"/>
      <c r="B66" s="63" t="s">
        <v>94</v>
      </c>
      <c r="C66" s="32"/>
      <c r="D66" s="33"/>
      <c r="E66" s="34" t="e">
        <f t="shared" si="1"/>
        <v>#DIV/0!</v>
      </c>
      <c r="F66" s="18" t="e">
        <f>LOOKUP(E66,标准!$J$16:$J$23,标准!$B$16:$B$23)</f>
        <v>#DIV/0!</v>
      </c>
      <c r="G66" s="17"/>
      <c r="H66" s="16">
        <f>LOOKUP(G66,标准!$N$229:$N$250,标准!$L$229:$L$250)</f>
        <v>0</v>
      </c>
      <c r="I66" s="30"/>
      <c r="J66" s="16">
        <f>LOOKUP(I66,标准!$J$156:$J$177,标准!$B$156:$B$177)</f>
        <v>20</v>
      </c>
      <c r="K66" s="30"/>
      <c r="L66" s="16">
        <f>CHOOSE(MATCH(K66,{30,11.8,11.6,11.4,11.2,11,10.8,10.6,10.4,10.2,10,9.8,9.6,9.4,9.2,9,8.8,8.5,8.2,8.1,8,4},-1),0,10,20,30,40,50,60,62,64,66,68,70,72,74,76,78,80,85,90,95,100,100)</f>
        <v>100</v>
      </c>
      <c r="M66" s="17"/>
      <c r="N66" s="61" t="e">
        <f>LOOKUP(M66,标准!$J$54:$J$75,标准!$B$54:$B$75)</f>
        <v>#N/A</v>
      </c>
      <c r="O66" s="37"/>
      <c r="P66" s="16">
        <f>LOOKUP(O66,标准!$K$290:$K$321,标准!$I$290:$I$321)</f>
        <v>0</v>
      </c>
      <c r="Q66" s="43"/>
      <c r="R66" s="16">
        <f>CHOOSE(MATCH(Q66,{20,5.4,5.3,5.2,5.1,5,4.5,4.45,4.4,4.35,4.3,4.25,4.2,4.15,4.1,4.05,4,3.52,3.44,3.37,3.3,3.25,3.2,3.15,3.1,3.05,3,2.55,2.5,2.45,2.4,1},-1),0,10,20,30,40,50,60,62,64,66,68,70,72,74,76,78,80,85,90,95,100,101,102,103,104,105,106,107,108,109,110,110)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66" s="15" t="e">
        <f t="shared" si="0"/>
        <v>#DIV/0!</v>
      </c>
      <c r="T66" s="16" t="e">
        <f>LOOKUP(S66,标准!$H$328:$H$332,标准!$G$328:$G$332)</f>
        <v>#DIV/0!</v>
      </c>
    </row>
    <row r="67" spans="1:20" ht="14.25">
      <c r="A67" s="46"/>
      <c r="B67" s="63" t="s">
        <v>94</v>
      </c>
      <c r="C67" s="32"/>
      <c r="D67" s="33"/>
      <c r="E67" s="34" t="e">
        <f t="shared" si="1"/>
        <v>#DIV/0!</v>
      </c>
      <c r="F67" s="18" t="e">
        <f>LOOKUP(E67,标准!$J$16:$J$23,标准!$B$16:$B$23)</f>
        <v>#DIV/0!</v>
      </c>
      <c r="G67" s="17"/>
      <c r="H67" s="16">
        <f>LOOKUP(G67,标准!$N$229:$N$250,标准!$L$229:$L$250)</f>
        <v>0</v>
      </c>
      <c r="I67" s="30"/>
      <c r="J67" s="16">
        <f>LOOKUP(I67,标准!$J$156:$J$177,标准!$B$156:$B$177)</f>
        <v>20</v>
      </c>
      <c r="K67" s="30"/>
      <c r="L67" s="16">
        <f>CHOOSE(MATCH(K67,{30,11.8,11.6,11.4,11.2,11,10.8,10.6,10.4,10.2,10,9.8,9.6,9.4,9.2,9,8.8,8.5,8.2,8.1,8,4},-1),0,10,20,30,40,50,60,62,64,66,68,70,72,74,76,78,80,85,90,95,100,100)</f>
        <v>100</v>
      </c>
      <c r="M67" s="17"/>
      <c r="N67" s="61" t="e">
        <f>LOOKUP(M67,标准!$J$54:$J$75,标准!$B$54:$B$75)</f>
        <v>#N/A</v>
      </c>
      <c r="O67" s="37"/>
      <c r="P67" s="16">
        <f>LOOKUP(O67,标准!$K$290:$K$321,标准!$I$290:$I$321)</f>
        <v>0</v>
      </c>
      <c r="Q67" s="43"/>
      <c r="R67" s="16">
        <f>CHOOSE(MATCH(Q67,{20,5.4,5.3,5.2,5.1,5,4.5,4.45,4.4,4.35,4.3,4.25,4.2,4.15,4.1,4.05,4,3.52,3.44,3.37,3.3,3.25,3.2,3.15,3.1,3.05,3,2.55,2.5,2.45,2.4,1},-1),0,10,20,30,40,50,60,62,64,66,68,70,72,74,76,78,80,85,90,95,100,101,102,103,104,105,106,107,108,109,110,110)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67" s="15" t="e">
        <f t="shared" si="0"/>
        <v>#DIV/0!</v>
      </c>
      <c r="T67" s="16" t="e">
        <f>LOOKUP(S67,标准!$H$328:$H$332,标准!$G$328:$G$332)</f>
        <v>#DIV/0!</v>
      </c>
    </row>
    <row r="68" spans="1:20" ht="14.25">
      <c r="A68" s="46"/>
      <c r="B68" s="63" t="s">
        <v>94</v>
      </c>
      <c r="C68" s="32"/>
      <c r="D68" s="33"/>
      <c r="E68" s="34" t="e">
        <f t="shared" si="1"/>
        <v>#DIV/0!</v>
      </c>
      <c r="F68" s="18" t="e">
        <f>LOOKUP(E68,标准!$J$16:$J$23,标准!$B$16:$B$23)</f>
        <v>#DIV/0!</v>
      </c>
      <c r="G68" s="17"/>
      <c r="H68" s="16">
        <f>LOOKUP(G68,标准!$N$229:$N$250,标准!$L$229:$L$250)</f>
        <v>0</v>
      </c>
      <c r="I68" s="30"/>
      <c r="J68" s="16">
        <f>LOOKUP(I68,标准!$J$156:$J$177,标准!$B$156:$B$177)</f>
        <v>20</v>
      </c>
      <c r="K68" s="30"/>
      <c r="L68" s="16">
        <f>CHOOSE(MATCH(K68,{30,11.8,11.6,11.4,11.2,11,10.8,10.6,10.4,10.2,10,9.8,9.6,9.4,9.2,9,8.8,8.5,8.2,8.1,8,4},-1),0,10,20,30,40,50,60,62,64,66,68,70,72,74,76,78,80,85,90,95,100,100)</f>
        <v>100</v>
      </c>
      <c r="M68" s="17"/>
      <c r="N68" s="61" t="e">
        <f>LOOKUP(M68,标准!$J$54:$J$75,标准!$B$54:$B$75)</f>
        <v>#N/A</v>
      </c>
      <c r="O68" s="37"/>
      <c r="P68" s="16">
        <f>LOOKUP(O68,标准!$K$290:$K$321,标准!$I$290:$I$321)</f>
        <v>0</v>
      </c>
      <c r="Q68" s="43"/>
      <c r="R68" s="16">
        <f>CHOOSE(MATCH(Q68,{20,5.4,5.3,5.2,5.1,5,4.5,4.45,4.4,4.35,4.3,4.25,4.2,4.15,4.1,4.05,4,3.52,3.44,3.37,3.3,3.25,3.2,3.15,3.1,3.05,3,2.55,2.5,2.45,2.4,1},-1),0,10,20,30,40,50,60,62,64,66,68,70,72,74,76,78,80,85,90,95,100,101,102,103,104,105,106,107,108,109,110,110)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68" s="15" t="e">
        <f t="shared" ref="S68:S131" si="2">F68*0.15+H68*0.1+J68*0.1+L68*0.2+N68*0.15+P68*0.1+R68*0.2</f>
        <v>#DIV/0!</v>
      </c>
      <c r="T68" s="16" t="e">
        <f>LOOKUP(S68,标准!$H$328:$H$332,标准!$G$328:$G$332)</f>
        <v>#DIV/0!</v>
      </c>
    </row>
    <row r="69" spans="1:20" ht="14.25">
      <c r="A69" s="46"/>
      <c r="B69" s="63" t="s">
        <v>94</v>
      </c>
      <c r="C69" s="32"/>
      <c r="D69" s="33"/>
      <c r="E69" s="34" t="e">
        <f t="shared" si="1"/>
        <v>#DIV/0!</v>
      </c>
      <c r="F69" s="18" t="e">
        <f>LOOKUP(E69,标准!$J$16:$J$23,标准!$B$16:$B$23)</f>
        <v>#DIV/0!</v>
      </c>
      <c r="G69" s="17"/>
      <c r="H69" s="16">
        <f>LOOKUP(G69,标准!$N$229:$N$250,标准!$L$229:$L$250)</f>
        <v>0</v>
      </c>
      <c r="I69" s="30"/>
      <c r="J69" s="16">
        <f>LOOKUP(I69,标准!$J$156:$J$177,标准!$B$156:$B$177)</f>
        <v>20</v>
      </c>
      <c r="K69" s="30"/>
      <c r="L69" s="16">
        <f>CHOOSE(MATCH(K69,{30,11.8,11.6,11.4,11.2,11,10.8,10.6,10.4,10.2,10,9.8,9.6,9.4,9.2,9,8.8,8.5,8.2,8.1,8,4},-1),0,10,20,30,40,50,60,62,64,66,68,70,72,74,76,78,80,85,90,95,100,100)</f>
        <v>100</v>
      </c>
      <c r="M69" s="17"/>
      <c r="N69" s="61" t="e">
        <f>LOOKUP(M69,标准!$J$54:$J$75,标准!$B$54:$B$75)</f>
        <v>#N/A</v>
      </c>
      <c r="O69" s="37"/>
      <c r="P69" s="16">
        <f>LOOKUP(O69,标准!$K$290:$K$321,标准!$I$290:$I$321)</f>
        <v>0</v>
      </c>
      <c r="Q69" s="43"/>
      <c r="R69" s="16">
        <f>CHOOSE(MATCH(Q69,{20,5.4,5.3,5.2,5.1,5,4.5,4.45,4.4,4.35,4.3,4.25,4.2,4.15,4.1,4.05,4,3.52,3.44,3.37,3.3,3.25,3.2,3.15,3.1,3.05,3,2.55,2.5,2.45,2.4,1},-1),0,10,20,30,40,50,60,62,64,66,68,70,72,74,76,78,80,85,90,95,100,101,102,103,104,105,106,107,108,109,110,110)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69" s="15" t="e">
        <f t="shared" si="2"/>
        <v>#DIV/0!</v>
      </c>
      <c r="T69" s="16" t="e">
        <f>LOOKUP(S69,标准!$H$328:$H$332,标准!$G$328:$G$332)</f>
        <v>#DIV/0!</v>
      </c>
    </row>
    <row r="70" spans="1:20" ht="14.25">
      <c r="A70" s="46"/>
      <c r="B70" s="63" t="s">
        <v>94</v>
      </c>
      <c r="C70" s="32"/>
      <c r="D70" s="33"/>
      <c r="E70" s="34" t="e">
        <f t="shared" si="1"/>
        <v>#DIV/0!</v>
      </c>
      <c r="F70" s="18" t="e">
        <f>LOOKUP(E70,标准!$J$16:$J$23,标准!$B$16:$B$23)</f>
        <v>#DIV/0!</v>
      </c>
      <c r="G70" s="17"/>
      <c r="H70" s="16">
        <f>LOOKUP(G70,标准!$N$229:$N$250,标准!$L$229:$L$250)</f>
        <v>0</v>
      </c>
      <c r="I70" s="30"/>
      <c r="J70" s="16">
        <f>LOOKUP(I70,标准!$J$156:$J$177,标准!$B$156:$B$177)</f>
        <v>20</v>
      </c>
      <c r="K70" s="30"/>
      <c r="L70" s="16">
        <f>CHOOSE(MATCH(K70,{30,11.8,11.6,11.4,11.2,11,10.8,10.6,10.4,10.2,10,9.8,9.6,9.4,9.2,9,8.8,8.5,8.2,8.1,8,4},-1),0,10,20,30,40,50,60,62,64,66,68,70,72,74,76,78,80,85,90,95,100,100)</f>
        <v>100</v>
      </c>
      <c r="M70" s="17"/>
      <c r="N70" s="61" t="e">
        <f>LOOKUP(M70,标准!$J$54:$J$75,标准!$B$54:$B$75)</f>
        <v>#N/A</v>
      </c>
      <c r="O70" s="37"/>
      <c r="P70" s="16">
        <f>LOOKUP(O70,标准!$K$290:$K$321,标准!$I$290:$I$321)</f>
        <v>0</v>
      </c>
      <c r="Q70" s="43"/>
      <c r="R70" s="16">
        <f>CHOOSE(MATCH(Q70,{20,5.4,5.3,5.2,5.1,5,4.5,4.45,4.4,4.35,4.3,4.25,4.2,4.15,4.1,4.05,4,3.52,3.44,3.37,3.3,3.25,3.2,3.15,3.1,3.05,3,2.55,2.5,2.45,2.4,1},-1),0,10,20,30,40,50,60,62,64,66,68,70,72,74,76,78,80,85,90,95,100,101,102,103,104,105,106,107,108,109,110,110)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70" s="15" t="e">
        <f t="shared" si="2"/>
        <v>#DIV/0!</v>
      </c>
      <c r="T70" s="16" t="e">
        <f>LOOKUP(S70,标准!$H$328:$H$332,标准!$G$328:$G$332)</f>
        <v>#DIV/0!</v>
      </c>
    </row>
    <row r="71" spans="1:20" ht="14.25">
      <c r="A71" s="46"/>
      <c r="B71" s="63" t="s">
        <v>94</v>
      </c>
      <c r="C71" s="32"/>
      <c r="D71" s="33"/>
      <c r="E71" s="34" t="e">
        <f t="shared" si="1"/>
        <v>#DIV/0!</v>
      </c>
      <c r="F71" s="18" t="e">
        <f>LOOKUP(E71,标准!$J$16:$J$23,标准!$B$16:$B$23)</f>
        <v>#DIV/0!</v>
      </c>
      <c r="G71" s="17"/>
      <c r="H71" s="16">
        <f>LOOKUP(G71,标准!$N$229:$N$250,标准!$L$229:$L$250)</f>
        <v>0</v>
      </c>
      <c r="I71" s="30"/>
      <c r="J71" s="16">
        <f>LOOKUP(I71,标准!$J$156:$J$177,标准!$B$156:$B$177)</f>
        <v>20</v>
      </c>
      <c r="K71" s="30"/>
      <c r="L71" s="16">
        <f>CHOOSE(MATCH(K71,{30,11.8,11.6,11.4,11.2,11,10.8,10.6,10.4,10.2,10,9.8,9.6,9.4,9.2,9,8.8,8.5,8.2,8.1,8,4},-1),0,10,20,30,40,50,60,62,64,66,68,70,72,74,76,78,80,85,90,95,100,100)</f>
        <v>100</v>
      </c>
      <c r="M71" s="17"/>
      <c r="N71" s="61" t="e">
        <f>LOOKUP(M71,标准!$J$54:$J$75,标准!$B$54:$B$75)</f>
        <v>#N/A</v>
      </c>
      <c r="O71" s="37"/>
      <c r="P71" s="16">
        <f>LOOKUP(O71,标准!$K$290:$K$321,标准!$I$290:$I$321)</f>
        <v>0</v>
      </c>
      <c r="Q71" s="43"/>
      <c r="R71" s="16">
        <f>CHOOSE(MATCH(Q71,{20,5.4,5.3,5.2,5.1,5,4.5,4.45,4.4,4.35,4.3,4.25,4.2,4.15,4.1,4.05,4,3.52,3.44,3.37,3.3,3.25,3.2,3.15,3.1,3.05,3,2.55,2.5,2.45,2.4,1},-1),0,10,20,30,40,50,60,62,64,66,68,70,72,74,76,78,80,85,90,95,100,101,102,103,104,105,106,107,108,109,110,110)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71" s="15" t="e">
        <f t="shared" si="2"/>
        <v>#DIV/0!</v>
      </c>
      <c r="T71" s="16" t="e">
        <f>LOOKUP(S71,标准!$H$328:$H$332,标准!$G$328:$G$332)</f>
        <v>#DIV/0!</v>
      </c>
    </row>
    <row r="72" spans="1:20" ht="14.25">
      <c r="A72" s="46"/>
      <c r="B72" s="63" t="s">
        <v>94</v>
      </c>
      <c r="C72" s="32"/>
      <c r="D72" s="33"/>
      <c r="E72" s="34" t="e">
        <f t="shared" ref="E72:E135" si="3">D72/(C72*C72)</f>
        <v>#DIV/0!</v>
      </c>
      <c r="F72" s="18" t="e">
        <f>LOOKUP(E72,标准!$J$16:$J$23,标准!$B$16:$B$23)</f>
        <v>#DIV/0!</v>
      </c>
      <c r="G72" s="17"/>
      <c r="H72" s="16">
        <f>LOOKUP(G72,标准!$N$229:$N$250,标准!$L$229:$L$250)</f>
        <v>0</v>
      </c>
      <c r="I72" s="30"/>
      <c r="J72" s="16">
        <f>LOOKUP(I72,标准!$J$156:$J$177,标准!$B$156:$B$177)</f>
        <v>20</v>
      </c>
      <c r="K72" s="30"/>
      <c r="L72" s="16">
        <f>CHOOSE(MATCH(K72,{30,11.8,11.6,11.4,11.2,11,10.8,10.6,10.4,10.2,10,9.8,9.6,9.4,9.2,9,8.8,8.5,8.2,8.1,8,4},-1),0,10,20,30,40,50,60,62,64,66,68,70,72,74,76,78,80,85,90,95,100,100)</f>
        <v>100</v>
      </c>
      <c r="M72" s="17"/>
      <c r="N72" s="61" t="e">
        <f>LOOKUP(M72,标准!$J$54:$J$75,标准!$B$54:$B$75)</f>
        <v>#N/A</v>
      </c>
      <c r="O72" s="37"/>
      <c r="P72" s="16">
        <f>LOOKUP(O72,标准!$K$290:$K$321,标准!$I$290:$I$321)</f>
        <v>0</v>
      </c>
      <c r="Q72" s="43"/>
      <c r="R72" s="16">
        <f>CHOOSE(MATCH(Q72,{20,5.4,5.3,5.2,5.1,5,4.5,4.45,4.4,4.35,4.3,4.25,4.2,4.15,4.1,4.05,4,3.52,3.44,3.37,3.3,3.25,3.2,3.15,3.1,3.05,3,2.55,2.5,2.45,2.4,1},-1),0,10,20,30,40,50,60,62,64,66,68,70,72,74,76,78,80,85,90,95,100,101,102,103,104,105,106,107,108,109,110,110)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72" s="15" t="e">
        <f t="shared" si="2"/>
        <v>#DIV/0!</v>
      </c>
      <c r="T72" s="16" t="e">
        <f>LOOKUP(S72,标准!$H$328:$H$332,标准!$G$328:$G$332)</f>
        <v>#DIV/0!</v>
      </c>
    </row>
    <row r="73" spans="1:20" ht="14.25">
      <c r="A73" s="46"/>
      <c r="B73" s="63" t="s">
        <v>94</v>
      </c>
      <c r="C73" s="32"/>
      <c r="D73" s="33"/>
      <c r="E73" s="34" t="e">
        <f t="shared" si="3"/>
        <v>#DIV/0!</v>
      </c>
      <c r="F73" s="18" t="e">
        <f>LOOKUP(E73,标准!$J$16:$J$23,标准!$B$16:$B$23)</f>
        <v>#DIV/0!</v>
      </c>
      <c r="G73" s="17"/>
      <c r="H73" s="16">
        <f>LOOKUP(G73,标准!$N$229:$N$250,标准!$L$229:$L$250)</f>
        <v>0</v>
      </c>
      <c r="I73" s="30"/>
      <c r="J73" s="16">
        <f>LOOKUP(I73,标准!$J$156:$J$177,标准!$B$156:$B$177)</f>
        <v>20</v>
      </c>
      <c r="K73" s="30"/>
      <c r="L73" s="16">
        <f>CHOOSE(MATCH(K73,{30,11.8,11.6,11.4,11.2,11,10.8,10.6,10.4,10.2,10,9.8,9.6,9.4,9.2,9,8.8,8.5,8.2,8.1,8,4},-1),0,10,20,30,40,50,60,62,64,66,68,70,72,74,76,78,80,85,90,95,100,100)</f>
        <v>100</v>
      </c>
      <c r="M73" s="17"/>
      <c r="N73" s="61" t="e">
        <f>LOOKUP(M73,标准!$J$54:$J$75,标准!$B$54:$B$75)</f>
        <v>#N/A</v>
      </c>
      <c r="O73" s="37"/>
      <c r="P73" s="16">
        <f>LOOKUP(O73,标准!$K$290:$K$321,标准!$I$290:$I$321)</f>
        <v>0</v>
      </c>
      <c r="Q73" s="43"/>
      <c r="R73" s="16">
        <f>CHOOSE(MATCH(Q73,{20,5.4,5.3,5.2,5.1,5,4.5,4.45,4.4,4.35,4.3,4.25,4.2,4.15,4.1,4.05,4,3.52,3.44,3.37,3.3,3.25,3.2,3.15,3.1,3.05,3,2.55,2.5,2.45,2.4,1},-1),0,10,20,30,40,50,60,62,64,66,68,70,72,74,76,78,80,85,90,95,100,101,102,103,104,105,106,107,108,109,110,110)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73" s="15" t="e">
        <f t="shared" si="2"/>
        <v>#DIV/0!</v>
      </c>
      <c r="T73" s="16" t="e">
        <f>LOOKUP(S73,标准!$H$328:$H$332,标准!$G$328:$G$332)</f>
        <v>#DIV/0!</v>
      </c>
    </row>
    <row r="74" spans="1:20" ht="14.25">
      <c r="A74" s="46"/>
      <c r="B74" s="63" t="s">
        <v>94</v>
      </c>
      <c r="C74" s="32"/>
      <c r="D74" s="33"/>
      <c r="E74" s="34" t="e">
        <f t="shared" si="3"/>
        <v>#DIV/0!</v>
      </c>
      <c r="F74" s="18" t="e">
        <f>LOOKUP(E74,标准!$J$16:$J$23,标准!$B$16:$B$23)</f>
        <v>#DIV/0!</v>
      </c>
      <c r="G74" s="17"/>
      <c r="H74" s="16">
        <f>LOOKUP(G74,标准!$N$229:$N$250,标准!$L$229:$L$250)</f>
        <v>0</v>
      </c>
      <c r="I74" s="30"/>
      <c r="J74" s="16">
        <f>LOOKUP(I74,标准!$J$156:$J$177,标准!$B$156:$B$177)</f>
        <v>20</v>
      </c>
      <c r="K74" s="30"/>
      <c r="L74" s="16">
        <f>CHOOSE(MATCH(K74,{30,11.8,11.6,11.4,11.2,11,10.8,10.6,10.4,10.2,10,9.8,9.6,9.4,9.2,9,8.8,8.5,8.2,8.1,8,4},-1),0,10,20,30,40,50,60,62,64,66,68,70,72,74,76,78,80,85,90,95,100,100)</f>
        <v>100</v>
      </c>
      <c r="M74" s="17"/>
      <c r="N74" s="61" t="e">
        <f>LOOKUP(M74,标准!$J$54:$J$75,标准!$B$54:$B$75)</f>
        <v>#N/A</v>
      </c>
      <c r="O74" s="37"/>
      <c r="P74" s="16">
        <f>LOOKUP(O74,标准!$K$290:$K$321,标准!$I$290:$I$321)</f>
        <v>0</v>
      </c>
      <c r="Q74" s="43"/>
      <c r="R74" s="16">
        <f>CHOOSE(MATCH(Q74,{20,5.4,5.3,5.2,5.1,5,4.5,4.45,4.4,4.35,4.3,4.25,4.2,4.15,4.1,4.05,4,3.52,3.44,3.37,3.3,3.25,3.2,3.15,3.1,3.05,3,2.55,2.5,2.45,2.4,1},-1),0,10,20,30,40,50,60,62,64,66,68,70,72,74,76,78,80,85,90,95,100,101,102,103,104,105,106,107,108,109,110,110)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74" s="15" t="e">
        <f t="shared" si="2"/>
        <v>#DIV/0!</v>
      </c>
      <c r="T74" s="16" t="e">
        <f>LOOKUP(S74,标准!$H$328:$H$332,标准!$G$328:$G$332)</f>
        <v>#DIV/0!</v>
      </c>
    </row>
    <row r="75" spans="1:20" ht="14.25">
      <c r="A75" s="46"/>
      <c r="B75" s="63" t="s">
        <v>94</v>
      </c>
      <c r="C75" s="32"/>
      <c r="D75" s="33"/>
      <c r="E75" s="34" t="e">
        <f t="shared" si="3"/>
        <v>#DIV/0!</v>
      </c>
      <c r="F75" s="18" t="e">
        <f>LOOKUP(E75,标准!$J$16:$J$23,标准!$B$16:$B$23)</f>
        <v>#DIV/0!</v>
      </c>
      <c r="G75" s="17"/>
      <c r="H75" s="16">
        <f>LOOKUP(G75,标准!$N$229:$N$250,标准!$L$229:$L$250)</f>
        <v>0</v>
      </c>
      <c r="I75" s="30"/>
      <c r="J75" s="16">
        <f>LOOKUP(I75,标准!$J$156:$J$177,标准!$B$156:$B$177)</f>
        <v>20</v>
      </c>
      <c r="K75" s="30"/>
      <c r="L75" s="16">
        <f>CHOOSE(MATCH(K75,{30,11.8,11.6,11.4,11.2,11,10.8,10.6,10.4,10.2,10,9.8,9.6,9.4,9.2,9,8.8,8.5,8.2,8.1,8,4},-1),0,10,20,30,40,50,60,62,64,66,68,70,72,74,76,78,80,85,90,95,100,100)</f>
        <v>100</v>
      </c>
      <c r="M75" s="17"/>
      <c r="N75" s="61" t="e">
        <f>LOOKUP(M75,标准!$J$54:$J$75,标准!$B$54:$B$75)</f>
        <v>#N/A</v>
      </c>
      <c r="O75" s="37"/>
      <c r="P75" s="16">
        <f>LOOKUP(O75,标准!$K$290:$K$321,标准!$I$290:$I$321)</f>
        <v>0</v>
      </c>
      <c r="Q75" s="43"/>
      <c r="R75" s="16">
        <f>CHOOSE(MATCH(Q75,{20,5.4,5.3,5.2,5.1,5,4.5,4.45,4.4,4.35,4.3,4.25,4.2,4.15,4.1,4.05,4,3.52,3.44,3.37,3.3,3.25,3.2,3.15,3.1,3.05,3,2.55,2.5,2.45,2.4,1},-1),0,10,20,30,40,50,60,62,64,66,68,70,72,74,76,78,80,85,90,95,100,101,102,103,104,105,106,107,108,109,110,110)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75" s="15" t="e">
        <f t="shared" si="2"/>
        <v>#DIV/0!</v>
      </c>
      <c r="T75" s="16" t="e">
        <f>LOOKUP(S75,标准!$H$328:$H$332,标准!$G$328:$G$332)</f>
        <v>#DIV/0!</v>
      </c>
    </row>
    <row r="76" spans="1:20" ht="14.25">
      <c r="A76" s="46"/>
      <c r="B76" s="63" t="s">
        <v>94</v>
      </c>
      <c r="C76" s="32"/>
      <c r="D76" s="33"/>
      <c r="E76" s="34" t="e">
        <f t="shared" si="3"/>
        <v>#DIV/0!</v>
      </c>
      <c r="F76" s="18" t="e">
        <f>LOOKUP(E76,标准!$J$16:$J$23,标准!$B$16:$B$23)</f>
        <v>#DIV/0!</v>
      </c>
      <c r="G76" s="17"/>
      <c r="H76" s="16">
        <f>LOOKUP(G76,标准!$N$229:$N$250,标准!$L$229:$L$250)</f>
        <v>0</v>
      </c>
      <c r="I76" s="30"/>
      <c r="J76" s="16">
        <f>LOOKUP(I76,标准!$J$156:$J$177,标准!$B$156:$B$177)</f>
        <v>20</v>
      </c>
      <c r="K76" s="30"/>
      <c r="L76" s="16">
        <f>CHOOSE(MATCH(K76,{30,11.8,11.6,11.4,11.2,11,10.8,10.6,10.4,10.2,10,9.8,9.6,9.4,9.2,9,8.8,8.5,8.2,8.1,8,4},-1),0,10,20,30,40,50,60,62,64,66,68,70,72,74,76,78,80,85,90,95,100,100)</f>
        <v>100</v>
      </c>
      <c r="M76" s="17"/>
      <c r="N76" s="61" t="e">
        <f>LOOKUP(M76,标准!$J$54:$J$75,标准!$B$54:$B$75)</f>
        <v>#N/A</v>
      </c>
      <c r="O76" s="37"/>
      <c r="P76" s="16">
        <f>LOOKUP(O76,标准!$K$290:$K$321,标准!$I$290:$I$321)</f>
        <v>0</v>
      </c>
      <c r="Q76" s="43"/>
      <c r="R76" s="16">
        <f>CHOOSE(MATCH(Q76,{20,5.4,5.3,5.2,5.1,5,4.5,4.45,4.4,4.35,4.3,4.25,4.2,4.15,4.1,4.05,4,3.52,3.44,3.37,3.3,3.25,3.2,3.15,3.1,3.05,3,2.55,2.5,2.45,2.4,1},-1),0,10,20,30,40,50,60,62,64,66,68,70,72,74,76,78,80,85,90,95,100,101,102,103,104,105,106,107,108,109,110,110)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76" s="15" t="e">
        <f t="shared" si="2"/>
        <v>#DIV/0!</v>
      </c>
      <c r="T76" s="16" t="e">
        <f>LOOKUP(S76,标准!$H$328:$H$332,标准!$G$328:$G$332)</f>
        <v>#DIV/0!</v>
      </c>
    </row>
    <row r="77" spans="1:20" ht="14.25">
      <c r="A77" s="46"/>
      <c r="B77" s="63" t="s">
        <v>94</v>
      </c>
      <c r="C77" s="32"/>
      <c r="D77" s="33"/>
      <c r="E77" s="34" t="e">
        <f t="shared" si="3"/>
        <v>#DIV/0!</v>
      </c>
      <c r="F77" s="18" t="e">
        <f>LOOKUP(E77,标准!$J$16:$J$23,标准!$B$16:$B$23)</f>
        <v>#DIV/0!</v>
      </c>
      <c r="G77" s="17"/>
      <c r="H77" s="16">
        <f>LOOKUP(G77,标准!$N$229:$N$250,标准!$L$229:$L$250)</f>
        <v>0</v>
      </c>
      <c r="I77" s="30"/>
      <c r="J77" s="16">
        <f>LOOKUP(I77,标准!$J$156:$J$177,标准!$B$156:$B$177)</f>
        <v>20</v>
      </c>
      <c r="K77" s="30"/>
      <c r="L77" s="16">
        <f>CHOOSE(MATCH(K77,{30,11.8,11.6,11.4,11.2,11,10.8,10.6,10.4,10.2,10,9.8,9.6,9.4,9.2,9,8.8,8.5,8.2,8.1,8,4},-1),0,10,20,30,40,50,60,62,64,66,68,70,72,74,76,78,80,85,90,95,100,100)</f>
        <v>100</v>
      </c>
      <c r="M77" s="17"/>
      <c r="N77" s="61" t="e">
        <f>LOOKUP(M77,标准!$J$54:$J$75,标准!$B$54:$B$75)</f>
        <v>#N/A</v>
      </c>
      <c r="O77" s="37"/>
      <c r="P77" s="16">
        <f>LOOKUP(O77,标准!$K$290:$K$321,标准!$I$290:$I$321)</f>
        <v>0</v>
      </c>
      <c r="Q77" s="43"/>
      <c r="R77" s="16">
        <f>CHOOSE(MATCH(Q77,{20,5.4,5.3,5.2,5.1,5,4.5,4.45,4.4,4.35,4.3,4.25,4.2,4.15,4.1,4.05,4,3.52,3.44,3.37,3.3,3.25,3.2,3.15,3.1,3.05,3,2.55,2.5,2.45,2.4,1},-1),0,10,20,30,40,50,60,62,64,66,68,70,72,74,76,78,80,85,90,95,100,101,102,103,104,105,106,107,108,109,110,110)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77" s="15" t="e">
        <f t="shared" si="2"/>
        <v>#DIV/0!</v>
      </c>
      <c r="T77" s="16" t="e">
        <f>LOOKUP(S77,标准!$H$328:$H$332,标准!$G$328:$G$332)</f>
        <v>#DIV/0!</v>
      </c>
    </row>
    <row r="78" spans="1:20" ht="14.25">
      <c r="A78" s="46"/>
      <c r="B78" s="63" t="s">
        <v>94</v>
      </c>
      <c r="C78" s="32"/>
      <c r="D78" s="33"/>
      <c r="E78" s="34" t="e">
        <f t="shared" si="3"/>
        <v>#DIV/0!</v>
      </c>
      <c r="F78" s="18" t="e">
        <f>LOOKUP(E78,标准!$J$16:$J$23,标准!$B$16:$B$23)</f>
        <v>#DIV/0!</v>
      </c>
      <c r="G78" s="17"/>
      <c r="H78" s="16">
        <f>LOOKUP(G78,标准!$N$229:$N$250,标准!$L$229:$L$250)</f>
        <v>0</v>
      </c>
      <c r="I78" s="30"/>
      <c r="J78" s="16">
        <f>LOOKUP(I78,标准!$J$156:$J$177,标准!$B$156:$B$177)</f>
        <v>20</v>
      </c>
      <c r="K78" s="30"/>
      <c r="L78" s="16">
        <f>CHOOSE(MATCH(K78,{30,11.8,11.6,11.4,11.2,11,10.8,10.6,10.4,10.2,10,9.8,9.6,9.4,9.2,9,8.8,8.5,8.2,8.1,8,4},-1),0,10,20,30,40,50,60,62,64,66,68,70,72,74,76,78,80,85,90,95,100,100)</f>
        <v>100</v>
      </c>
      <c r="M78" s="17"/>
      <c r="N78" s="61" t="e">
        <f>LOOKUP(M78,标准!$J$54:$J$75,标准!$B$54:$B$75)</f>
        <v>#N/A</v>
      </c>
      <c r="O78" s="37"/>
      <c r="P78" s="16">
        <f>LOOKUP(O78,标准!$K$290:$K$321,标准!$I$290:$I$321)</f>
        <v>0</v>
      </c>
      <c r="Q78" s="43"/>
      <c r="R78" s="16">
        <f>CHOOSE(MATCH(Q78,{20,5.4,5.3,5.2,5.1,5,4.5,4.45,4.4,4.35,4.3,4.25,4.2,4.15,4.1,4.05,4,3.52,3.44,3.37,3.3,3.25,3.2,3.15,3.1,3.05,3,2.55,2.5,2.45,2.4,1},-1),0,10,20,30,40,50,60,62,64,66,68,70,72,74,76,78,80,85,90,95,100,101,102,103,104,105,106,107,108,109,110,110)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78" s="15" t="e">
        <f t="shared" si="2"/>
        <v>#DIV/0!</v>
      </c>
      <c r="T78" s="16" t="e">
        <f>LOOKUP(S78,标准!$H$328:$H$332,标准!$G$328:$G$332)</f>
        <v>#DIV/0!</v>
      </c>
    </row>
    <row r="79" spans="1:20" ht="14.25">
      <c r="A79" s="46"/>
      <c r="B79" s="63" t="s">
        <v>94</v>
      </c>
      <c r="C79" s="32"/>
      <c r="D79" s="33"/>
      <c r="E79" s="34" t="e">
        <f t="shared" si="3"/>
        <v>#DIV/0!</v>
      </c>
      <c r="F79" s="18" t="e">
        <f>LOOKUP(E79,标准!$J$16:$J$23,标准!$B$16:$B$23)</f>
        <v>#DIV/0!</v>
      </c>
      <c r="G79" s="17"/>
      <c r="H79" s="16">
        <f>LOOKUP(G79,标准!$N$229:$N$250,标准!$L$229:$L$250)</f>
        <v>0</v>
      </c>
      <c r="I79" s="30"/>
      <c r="J79" s="16">
        <f>LOOKUP(I79,标准!$J$156:$J$177,标准!$B$156:$B$177)</f>
        <v>20</v>
      </c>
      <c r="K79" s="30"/>
      <c r="L79" s="16">
        <f>CHOOSE(MATCH(K79,{30,11.8,11.6,11.4,11.2,11,10.8,10.6,10.4,10.2,10,9.8,9.6,9.4,9.2,9,8.8,8.5,8.2,8.1,8,4},-1),0,10,20,30,40,50,60,62,64,66,68,70,72,74,76,78,80,85,90,95,100,100)</f>
        <v>100</v>
      </c>
      <c r="M79" s="17"/>
      <c r="N79" s="61" t="e">
        <f>LOOKUP(M79,标准!$J$54:$J$75,标准!$B$54:$B$75)</f>
        <v>#N/A</v>
      </c>
      <c r="O79" s="37"/>
      <c r="P79" s="16">
        <f>LOOKUP(O79,标准!$K$290:$K$321,标准!$I$290:$I$321)</f>
        <v>0</v>
      </c>
      <c r="Q79" s="43"/>
      <c r="R79" s="16">
        <f>CHOOSE(MATCH(Q79,{20,5.4,5.3,5.2,5.1,5,4.5,4.45,4.4,4.35,4.3,4.25,4.2,4.15,4.1,4.05,4,3.52,3.44,3.37,3.3,3.25,3.2,3.15,3.1,3.05,3,2.55,2.5,2.45,2.4,1},-1),0,10,20,30,40,50,60,62,64,66,68,70,72,74,76,78,80,85,90,95,100,101,102,103,104,105,106,107,108,109,110,110)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79" s="15" t="e">
        <f t="shared" si="2"/>
        <v>#DIV/0!</v>
      </c>
      <c r="T79" s="16" t="e">
        <f>LOOKUP(S79,标准!$H$328:$H$332,标准!$G$328:$G$332)</f>
        <v>#DIV/0!</v>
      </c>
    </row>
    <row r="80" spans="1:20" ht="14.25">
      <c r="A80" s="46"/>
      <c r="B80" s="63" t="s">
        <v>94</v>
      </c>
      <c r="C80" s="32"/>
      <c r="D80" s="33"/>
      <c r="E80" s="34" t="e">
        <f t="shared" si="3"/>
        <v>#DIV/0!</v>
      </c>
      <c r="F80" s="18" t="e">
        <f>LOOKUP(E80,标准!$J$16:$J$23,标准!$B$16:$B$23)</f>
        <v>#DIV/0!</v>
      </c>
      <c r="G80" s="17"/>
      <c r="H80" s="16">
        <f>LOOKUP(G80,标准!$N$229:$N$250,标准!$L$229:$L$250)</f>
        <v>0</v>
      </c>
      <c r="I80" s="30"/>
      <c r="J80" s="16">
        <f>LOOKUP(I80,标准!$J$156:$J$177,标准!$B$156:$B$177)</f>
        <v>20</v>
      </c>
      <c r="K80" s="30"/>
      <c r="L80" s="16">
        <f>CHOOSE(MATCH(K80,{30,11.8,11.6,11.4,11.2,11,10.8,10.6,10.4,10.2,10,9.8,9.6,9.4,9.2,9,8.8,8.5,8.2,8.1,8,4},-1),0,10,20,30,40,50,60,62,64,66,68,70,72,74,76,78,80,85,90,95,100,100)</f>
        <v>100</v>
      </c>
      <c r="M80" s="17"/>
      <c r="N80" s="61" t="e">
        <f>LOOKUP(M80,标准!$J$54:$J$75,标准!$B$54:$B$75)</f>
        <v>#N/A</v>
      </c>
      <c r="O80" s="37"/>
      <c r="P80" s="16">
        <f>LOOKUP(O80,标准!$K$290:$K$321,标准!$I$290:$I$321)</f>
        <v>0</v>
      </c>
      <c r="Q80" s="43"/>
      <c r="R80" s="16">
        <f>CHOOSE(MATCH(Q80,{20,5.4,5.3,5.2,5.1,5,4.5,4.45,4.4,4.35,4.3,4.25,4.2,4.15,4.1,4.05,4,3.52,3.44,3.37,3.3,3.25,3.2,3.15,3.1,3.05,3,2.55,2.5,2.45,2.4,1},-1),0,10,20,30,40,50,60,62,64,66,68,70,72,74,76,78,80,85,90,95,100,101,102,103,104,105,106,107,108,109,110,110)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80" s="15" t="e">
        <f t="shared" si="2"/>
        <v>#DIV/0!</v>
      </c>
      <c r="T80" s="16" t="e">
        <f>LOOKUP(S80,标准!$H$328:$H$332,标准!$G$328:$G$332)</f>
        <v>#DIV/0!</v>
      </c>
    </row>
    <row r="81" spans="1:20" ht="14.25">
      <c r="A81" s="46"/>
      <c r="B81" s="63" t="s">
        <v>94</v>
      </c>
      <c r="C81" s="32"/>
      <c r="D81" s="33"/>
      <c r="E81" s="34" t="e">
        <f t="shared" si="3"/>
        <v>#DIV/0!</v>
      </c>
      <c r="F81" s="18" t="e">
        <f>LOOKUP(E81,标准!$J$16:$J$23,标准!$B$16:$B$23)</f>
        <v>#DIV/0!</v>
      </c>
      <c r="G81" s="17"/>
      <c r="H81" s="16">
        <f>LOOKUP(G81,标准!$N$229:$N$250,标准!$L$229:$L$250)</f>
        <v>0</v>
      </c>
      <c r="I81" s="30"/>
      <c r="J81" s="16">
        <f>LOOKUP(I81,标准!$J$156:$J$177,标准!$B$156:$B$177)</f>
        <v>20</v>
      </c>
      <c r="K81" s="30"/>
      <c r="L81" s="16">
        <f>CHOOSE(MATCH(K81,{30,11.8,11.6,11.4,11.2,11,10.8,10.6,10.4,10.2,10,9.8,9.6,9.4,9.2,9,8.8,8.5,8.2,8.1,8,4},-1),0,10,20,30,40,50,60,62,64,66,68,70,72,74,76,78,80,85,90,95,100,100)</f>
        <v>100</v>
      </c>
      <c r="M81" s="17"/>
      <c r="N81" s="61" t="e">
        <f>LOOKUP(M81,标准!$J$54:$J$75,标准!$B$54:$B$75)</f>
        <v>#N/A</v>
      </c>
      <c r="O81" s="37"/>
      <c r="P81" s="16">
        <f>LOOKUP(O81,标准!$K$290:$K$321,标准!$I$290:$I$321)</f>
        <v>0</v>
      </c>
      <c r="Q81" s="43"/>
      <c r="R81" s="16">
        <f>CHOOSE(MATCH(Q81,{20,5.4,5.3,5.2,5.1,5,4.5,4.45,4.4,4.35,4.3,4.25,4.2,4.15,4.1,4.05,4,3.52,3.44,3.37,3.3,3.25,3.2,3.15,3.1,3.05,3,2.55,2.5,2.45,2.4,1},-1),0,10,20,30,40,50,60,62,64,66,68,70,72,74,76,78,80,85,90,95,100,101,102,103,104,105,106,107,108,109,110,110)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81" s="15" t="e">
        <f t="shared" si="2"/>
        <v>#DIV/0!</v>
      </c>
      <c r="T81" s="16" t="e">
        <f>LOOKUP(S81,标准!$H$328:$H$332,标准!$G$328:$G$332)</f>
        <v>#DIV/0!</v>
      </c>
    </row>
    <row r="82" spans="1:20" ht="14.25">
      <c r="A82" s="46"/>
      <c r="B82" s="63" t="s">
        <v>94</v>
      </c>
      <c r="C82" s="32"/>
      <c r="D82" s="33"/>
      <c r="E82" s="34" t="e">
        <f t="shared" si="3"/>
        <v>#DIV/0!</v>
      </c>
      <c r="F82" s="18" t="e">
        <f>LOOKUP(E82,标准!$J$16:$J$23,标准!$B$16:$B$23)</f>
        <v>#DIV/0!</v>
      </c>
      <c r="G82" s="17"/>
      <c r="H82" s="16">
        <f>LOOKUP(G82,标准!$N$229:$N$250,标准!$L$229:$L$250)</f>
        <v>0</v>
      </c>
      <c r="I82" s="30"/>
      <c r="J82" s="16">
        <f>LOOKUP(I82,标准!$J$156:$J$177,标准!$B$156:$B$177)</f>
        <v>20</v>
      </c>
      <c r="K82" s="30"/>
      <c r="L82" s="16">
        <f>CHOOSE(MATCH(K82,{30,11.8,11.6,11.4,11.2,11,10.8,10.6,10.4,10.2,10,9.8,9.6,9.4,9.2,9,8.8,8.5,8.2,8.1,8,4},-1),0,10,20,30,40,50,60,62,64,66,68,70,72,74,76,78,80,85,90,95,100,100)</f>
        <v>100</v>
      </c>
      <c r="M82" s="17"/>
      <c r="N82" s="61" t="e">
        <f>LOOKUP(M82,标准!$J$54:$J$75,标准!$B$54:$B$75)</f>
        <v>#N/A</v>
      </c>
      <c r="O82" s="37"/>
      <c r="P82" s="16">
        <f>LOOKUP(O82,标准!$K$290:$K$321,标准!$I$290:$I$321)</f>
        <v>0</v>
      </c>
      <c r="Q82" s="43"/>
      <c r="R82" s="16">
        <f>CHOOSE(MATCH(Q82,{20,5.4,5.3,5.2,5.1,5,4.5,4.45,4.4,4.35,4.3,4.25,4.2,4.15,4.1,4.05,4,3.52,3.44,3.37,3.3,3.25,3.2,3.15,3.1,3.05,3,2.55,2.5,2.45,2.4,1},-1),0,10,20,30,40,50,60,62,64,66,68,70,72,74,76,78,80,85,90,95,100,101,102,103,104,105,106,107,108,109,110,110)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82" s="15" t="e">
        <f t="shared" si="2"/>
        <v>#DIV/0!</v>
      </c>
      <c r="T82" s="16" t="e">
        <f>LOOKUP(S82,标准!$H$328:$H$332,标准!$G$328:$G$332)</f>
        <v>#DIV/0!</v>
      </c>
    </row>
    <row r="83" spans="1:20" ht="14.25">
      <c r="A83" s="46"/>
      <c r="B83" s="63" t="s">
        <v>94</v>
      </c>
      <c r="C83" s="32"/>
      <c r="D83" s="33"/>
      <c r="E83" s="34" t="e">
        <f t="shared" si="3"/>
        <v>#DIV/0!</v>
      </c>
      <c r="F83" s="18" t="e">
        <f>LOOKUP(E83,标准!$J$16:$J$23,标准!$B$16:$B$23)</f>
        <v>#DIV/0!</v>
      </c>
      <c r="G83" s="17"/>
      <c r="H83" s="16">
        <f>LOOKUP(G83,标准!$N$229:$N$250,标准!$L$229:$L$250)</f>
        <v>0</v>
      </c>
      <c r="I83" s="30"/>
      <c r="J83" s="16">
        <f>LOOKUP(I83,标准!$J$156:$J$177,标准!$B$156:$B$177)</f>
        <v>20</v>
      </c>
      <c r="K83" s="30"/>
      <c r="L83" s="16">
        <f>CHOOSE(MATCH(K83,{30,11.8,11.6,11.4,11.2,11,10.8,10.6,10.4,10.2,10,9.8,9.6,9.4,9.2,9,8.8,8.5,8.2,8.1,8,4},-1),0,10,20,30,40,50,60,62,64,66,68,70,72,74,76,78,80,85,90,95,100,100)</f>
        <v>100</v>
      </c>
      <c r="M83" s="17"/>
      <c r="N83" s="61" t="e">
        <f>LOOKUP(M83,标准!$J$54:$J$75,标准!$B$54:$B$75)</f>
        <v>#N/A</v>
      </c>
      <c r="O83" s="37"/>
      <c r="P83" s="16">
        <f>LOOKUP(O83,标准!$K$290:$K$321,标准!$I$290:$I$321)</f>
        <v>0</v>
      </c>
      <c r="Q83" s="43"/>
      <c r="R83" s="16">
        <f>CHOOSE(MATCH(Q83,{20,5.4,5.3,5.2,5.1,5,4.5,4.45,4.4,4.35,4.3,4.25,4.2,4.15,4.1,4.05,4,3.52,3.44,3.37,3.3,3.25,3.2,3.15,3.1,3.05,3,2.55,2.5,2.45,2.4,1},-1),0,10,20,30,40,50,60,62,64,66,68,70,72,74,76,78,80,85,90,95,100,101,102,103,104,105,106,107,108,109,110,110)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83" s="15" t="e">
        <f t="shared" si="2"/>
        <v>#DIV/0!</v>
      </c>
      <c r="T83" s="16" t="e">
        <f>LOOKUP(S83,标准!$H$328:$H$332,标准!$G$328:$G$332)</f>
        <v>#DIV/0!</v>
      </c>
    </row>
    <row r="84" spans="1:20" ht="14.25">
      <c r="A84" s="46"/>
      <c r="B84" s="63" t="s">
        <v>94</v>
      </c>
      <c r="C84" s="32"/>
      <c r="D84" s="33"/>
      <c r="E84" s="34" t="e">
        <f t="shared" si="3"/>
        <v>#DIV/0!</v>
      </c>
      <c r="F84" s="18" t="e">
        <f>LOOKUP(E84,标准!$J$16:$J$23,标准!$B$16:$B$23)</f>
        <v>#DIV/0!</v>
      </c>
      <c r="G84" s="17"/>
      <c r="H84" s="16">
        <f>LOOKUP(G84,标准!$N$229:$N$250,标准!$L$229:$L$250)</f>
        <v>0</v>
      </c>
      <c r="I84" s="30"/>
      <c r="J84" s="16">
        <f>LOOKUP(I84,标准!$J$156:$J$177,标准!$B$156:$B$177)</f>
        <v>20</v>
      </c>
      <c r="K84" s="30"/>
      <c r="L84" s="16">
        <f>CHOOSE(MATCH(K84,{30,11.8,11.6,11.4,11.2,11,10.8,10.6,10.4,10.2,10,9.8,9.6,9.4,9.2,9,8.8,8.5,8.2,8.1,8,4},-1),0,10,20,30,40,50,60,62,64,66,68,70,72,74,76,78,80,85,90,95,100,100)</f>
        <v>100</v>
      </c>
      <c r="M84" s="17"/>
      <c r="N84" s="61" t="e">
        <f>LOOKUP(M84,标准!$J$54:$J$75,标准!$B$54:$B$75)</f>
        <v>#N/A</v>
      </c>
      <c r="O84" s="37"/>
      <c r="P84" s="16">
        <f>LOOKUP(O84,标准!$K$290:$K$321,标准!$I$290:$I$321)</f>
        <v>0</v>
      </c>
      <c r="Q84" s="43"/>
      <c r="R84" s="16">
        <f>CHOOSE(MATCH(Q84,{20,5.4,5.3,5.2,5.1,5,4.5,4.45,4.4,4.35,4.3,4.25,4.2,4.15,4.1,4.05,4,3.52,3.44,3.37,3.3,3.25,3.2,3.15,3.1,3.05,3,2.55,2.5,2.45,2.4,1},-1),0,10,20,30,40,50,60,62,64,66,68,70,72,74,76,78,80,85,90,95,100,101,102,103,104,105,106,107,108,109,110,110)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84" s="15" t="e">
        <f t="shared" si="2"/>
        <v>#DIV/0!</v>
      </c>
      <c r="T84" s="16" t="e">
        <f>LOOKUP(S84,标准!$H$328:$H$332,标准!$G$328:$G$332)</f>
        <v>#DIV/0!</v>
      </c>
    </row>
    <row r="85" spans="1:20" ht="14.25">
      <c r="A85" s="46"/>
      <c r="B85" s="63" t="s">
        <v>94</v>
      </c>
      <c r="C85" s="32"/>
      <c r="D85" s="33"/>
      <c r="E85" s="34" t="e">
        <f t="shared" si="3"/>
        <v>#DIV/0!</v>
      </c>
      <c r="F85" s="18" t="e">
        <f>LOOKUP(E85,标准!$J$16:$J$23,标准!$B$16:$B$23)</f>
        <v>#DIV/0!</v>
      </c>
      <c r="G85" s="17"/>
      <c r="H85" s="16">
        <f>LOOKUP(G85,标准!$N$229:$N$250,标准!$L$229:$L$250)</f>
        <v>0</v>
      </c>
      <c r="I85" s="30"/>
      <c r="J85" s="16">
        <f>LOOKUP(I85,标准!$J$156:$J$177,标准!$B$156:$B$177)</f>
        <v>20</v>
      </c>
      <c r="K85" s="30"/>
      <c r="L85" s="16">
        <f>CHOOSE(MATCH(K85,{30,11.8,11.6,11.4,11.2,11,10.8,10.6,10.4,10.2,10,9.8,9.6,9.4,9.2,9,8.8,8.5,8.2,8.1,8,4},-1),0,10,20,30,40,50,60,62,64,66,68,70,72,74,76,78,80,85,90,95,100,100)</f>
        <v>100</v>
      </c>
      <c r="M85" s="17"/>
      <c r="N85" s="61" t="e">
        <f>LOOKUP(M85,标准!$J$54:$J$75,标准!$B$54:$B$75)</f>
        <v>#N/A</v>
      </c>
      <c r="O85" s="37"/>
      <c r="P85" s="16">
        <f>LOOKUP(O85,标准!$K$290:$K$321,标准!$I$290:$I$321)</f>
        <v>0</v>
      </c>
      <c r="Q85" s="43"/>
      <c r="R85" s="16">
        <f>CHOOSE(MATCH(Q85,{20,5.4,5.3,5.2,5.1,5,4.5,4.45,4.4,4.35,4.3,4.25,4.2,4.15,4.1,4.05,4,3.52,3.44,3.37,3.3,3.25,3.2,3.15,3.1,3.05,3,2.55,2.5,2.45,2.4,1},-1),0,10,20,30,40,50,60,62,64,66,68,70,72,74,76,78,80,85,90,95,100,101,102,103,104,105,106,107,108,109,110,110)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85" s="15" t="e">
        <f t="shared" si="2"/>
        <v>#DIV/0!</v>
      </c>
      <c r="T85" s="16" t="e">
        <f>LOOKUP(S85,标准!$H$328:$H$332,标准!$G$328:$G$332)</f>
        <v>#DIV/0!</v>
      </c>
    </row>
    <row r="86" spans="1:20" ht="14.25">
      <c r="A86" s="46"/>
      <c r="B86" s="63" t="s">
        <v>94</v>
      </c>
      <c r="C86" s="32"/>
      <c r="D86" s="33"/>
      <c r="E86" s="34" t="e">
        <f t="shared" si="3"/>
        <v>#DIV/0!</v>
      </c>
      <c r="F86" s="18" t="e">
        <f>LOOKUP(E86,标准!$J$16:$J$23,标准!$B$16:$B$23)</f>
        <v>#DIV/0!</v>
      </c>
      <c r="G86" s="17"/>
      <c r="H86" s="16">
        <f>LOOKUP(G86,标准!$N$229:$N$250,标准!$L$229:$L$250)</f>
        <v>0</v>
      </c>
      <c r="I86" s="30"/>
      <c r="J86" s="16">
        <f>LOOKUP(I86,标准!$J$156:$J$177,标准!$B$156:$B$177)</f>
        <v>20</v>
      </c>
      <c r="K86" s="30"/>
      <c r="L86" s="16">
        <f>CHOOSE(MATCH(K86,{30,11.8,11.6,11.4,11.2,11,10.8,10.6,10.4,10.2,10,9.8,9.6,9.4,9.2,9,8.8,8.5,8.2,8.1,8,4},-1),0,10,20,30,40,50,60,62,64,66,68,70,72,74,76,78,80,85,90,95,100,100)</f>
        <v>100</v>
      </c>
      <c r="M86" s="17"/>
      <c r="N86" s="61" t="e">
        <f>LOOKUP(M86,标准!$J$54:$J$75,标准!$B$54:$B$75)</f>
        <v>#N/A</v>
      </c>
      <c r="O86" s="37"/>
      <c r="P86" s="16">
        <f>LOOKUP(O86,标准!$K$290:$K$321,标准!$I$290:$I$321)</f>
        <v>0</v>
      </c>
      <c r="Q86" s="43"/>
      <c r="R86" s="16">
        <f>CHOOSE(MATCH(Q86,{20,5.4,5.3,5.2,5.1,5,4.5,4.45,4.4,4.35,4.3,4.25,4.2,4.15,4.1,4.05,4,3.52,3.44,3.37,3.3,3.25,3.2,3.15,3.1,3.05,3,2.55,2.5,2.45,2.4,1},-1),0,10,20,30,40,50,60,62,64,66,68,70,72,74,76,78,80,85,90,95,100,101,102,103,104,105,106,107,108,109,110,110)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86" s="15" t="e">
        <f t="shared" si="2"/>
        <v>#DIV/0!</v>
      </c>
      <c r="T86" s="16" t="e">
        <f>LOOKUP(S86,标准!$H$328:$H$332,标准!$G$328:$G$332)</f>
        <v>#DIV/0!</v>
      </c>
    </row>
    <row r="87" spans="1:20" ht="14.25">
      <c r="A87" s="46"/>
      <c r="B87" s="63" t="s">
        <v>94</v>
      </c>
      <c r="C87" s="32"/>
      <c r="D87" s="33"/>
      <c r="E87" s="34" t="e">
        <f t="shared" si="3"/>
        <v>#DIV/0!</v>
      </c>
      <c r="F87" s="18" t="e">
        <f>LOOKUP(E87,标准!$J$16:$J$23,标准!$B$16:$B$23)</f>
        <v>#DIV/0!</v>
      </c>
      <c r="G87" s="17"/>
      <c r="H87" s="16">
        <f>LOOKUP(G87,标准!$N$229:$N$250,标准!$L$229:$L$250)</f>
        <v>0</v>
      </c>
      <c r="I87" s="30"/>
      <c r="J87" s="16">
        <f>LOOKUP(I87,标准!$J$156:$J$177,标准!$B$156:$B$177)</f>
        <v>20</v>
      </c>
      <c r="K87" s="30"/>
      <c r="L87" s="16">
        <f>CHOOSE(MATCH(K87,{30,11.8,11.6,11.4,11.2,11,10.8,10.6,10.4,10.2,10,9.8,9.6,9.4,9.2,9,8.8,8.5,8.2,8.1,8,4},-1),0,10,20,30,40,50,60,62,64,66,68,70,72,74,76,78,80,85,90,95,100,100)</f>
        <v>100</v>
      </c>
      <c r="M87" s="17"/>
      <c r="N87" s="61" t="e">
        <f>LOOKUP(M87,标准!$J$54:$J$75,标准!$B$54:$B$75)</f>
        <v>#N/A</v>
      </c>
      <c r="O87" s="37"/>
      <c r="P87" s="16">
        <f>LOOKUP(O87,标准!$K$290:$K$321,标准!$I$290:$I$321)</f>
        <v>0</v>
      </c>
      <c r="Q87" s="43"/>
      <c r="R87" s="16">
        <f>CHOOSE(MATCH(Q87,{20,5.4,5.3,5.2,5.1,5,4.5,4.45,4.4,4.35,4.3,4.25,4.2,4.15,4.1,4.05,4,3.52,3.44,3.37,3.3,3.25,3.2,3.15,3.1,3.05,3,2.55,2.5,2.45,2.4,1},-1),0,10,20,30,40,50,60,62,64,66,68,70,72,74,76,78,80,85,90,95,100,101,102,103,104,105,106,107,108,109,110,110)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87" s="15" t="e">
        <f t="shared" si="2"/>
        <v>#DIV/0!</v>
      </c>
      <c r="T87" s="16" t="e">
        <f>LOOKUP(S87,标准!$H$328:$H$332,标准!$G$328:$G$332)</f>
        <v>#DIV/0!</v>
      </c>
    </row>
    <row r="88" spans="1:20" ht="14.25">
      <c r="A88" s="46"/>
      <c r="B88" s="63" t="s">
        <v>94</v>
      </c>
      <c r="C88" s="32"/>
      <c r="D88" s="33"/>
      <c r="E88" s="34" t="e">
        <f t="shared" si="3"/>
        <v>#DIV/0!</v>
      </c>
      <c r="F88" s="18" t="e">
        <f>LOOKUP(E88,标准!$J$16:$J$23,标准!$B$16:$B$23)</f>
        <v>#DIV/0!</v>
      </c>
      <c r="G88" s="17"/>
      <c r="H88" s="16">
        <f>LOOKUP(G88,标准!$N$229:$N$250,标准!$L$229:$L$250)</f>
        <v>0</v>
      </c>
      <c r="I88" s="30"/>
      <c r="J88" s="16">
        <f>LOOKUP(I88,标准!$J$156:$J$177,标准!$B$156:$B$177)</f>
        <v>20</v>
      </c>
      <c r="K88" s="30"/>
      <c r="L88" s="16">
        <f>CHOOSE(MATCH(K88,{30,11.8,11.6,11.4,11.2,11,10.8,10.6,10.4,10.2,10,9.8,9.6,9.4,9.2,9,8.8,8.5,8.2,8.1,8,4},-1),0,10,20,30,40,50,60,62,64,66,68,70,72,74,76,78,80,85,90,95,100,100)</f>
        <v>100</v>
      </c>
      <c r="M88" s="17"/>
      <c r="N88" s="61" t="e">
        <f>LOOKUP(M88,标准!$J$54:$J$75,标准!$B$54:$B$75)</f>
        <v>#N/A</v>
      </c>
      <c r="O88" s="37"/>
      <c r="P88" s="16">
        <f>LOOKUP(O88,标准!$K$290:$K$321,标准!$I$290:$I$321)</f>
        <v>0</v>
      </c>
      <c r="Q88" s="43"/>
      <c r="R88" s="16">
        <f>CHOOSE(MATCH(Q88,{20,5.4,5.3,5.2,5.1,5,4.5,4.45,4.4,4.35,4.3,4.25,4.2,4.15,4.1,4.05,4,3.52,3.44,3.37,3.3,3.25,3.2,3.15,3.1,3.05,3,2.55,2.5,2.45,2.4,1},-1),0,10,20,30,40,50,60,62,64,66,68,70,72,74,76,78,80,85,90,95,100,101,102,103,104,105,106,107,108,109,110,110)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88" s="15" t="e">
        <f t="shared" si="2"/>
        <v>#DIV/0!</v>
      </c>
      <c r="T88" s="16" t="e">
        <f>LOOKUP(S88,标准!$H$328:$H$332,标准!$G$328:$G$332)</f>
        <v>#DIV/0!</v>
      </c>
    </row>
    <row r="89" spans="1:20" ht="14.25">
      <c r="A89" s="46"/>
      <c r="B89" s="63" t="s">
        <v>94</v>
      </c>
      <c r="C89" s="32"/>
      <c r="D89" s="33"/>
      <c r="E89" s="34" t="e">
        <f t="shared" si="3"/>
        <v>#DIV/0!</v>
      </c>
      <c r="F89" s="18" t="e">
        <f>LOOKUP(E89,标准!$J$16:$J$23,标准!$B$16:$B$23)</f>
        <v>#DIV/0!</v>
      </c>
      <c r="G89" s="17"/>
      <c r="H89" s="16">
        <f>LOOKUP(G89,标准!$N$229:$N$250,标准!$L$229:$L$250)</f>
        <v>0</v>
      </c>
      <c r="I89" s="30"/>
      <c r="J89" s="16">
        <f>LOOKUP(I89,标准!$J$156:$J$177,标准!$B$156:$B$177)</f>
        <v>20</v>
      </c>
      <c r="K89" s="30"/>
      <c r="L89" s="16">
        <f>CHOOSE(MATCH(K89,{30,11.8,11.6,11.4,11.2,11,10.8,10.6,10.4,10.2,10,9.8,9.6,9.4,9.2,9,8.8,8.5,8.2,8.1,8,4},-1),0,10,20,30,40,50,60,62,64,66,68,70,72,74,76,78,80,85,90,95,100,100)</f>
        <v>100</v>
      </c>
      <c r="M89" s="17"/>
      <c r="N89" s="61" t="e">
        <f>LOOKUP(M89,标准!$J$54:$J$75,标准!$B$54:$B$75)</f>
        <v>#N/A</v>
      </c>
      <c r="O89" s="37"/>
      <c r="P89" s="16">
        <f>LOOKUP(O89,标准!$K$290:$K$321,标准!$I$290:$I$321)</f>
        <v>0</v>
      </c>
      <c r="Q89" s="43"/>
      <c r="R89" s="16">
        <f>CHOOSE(MATCH(Q89,{20,5.4,5.3,5.2,5.1,5,4.5,4.45,4.4,4.35,4.3,4.25,4.2,4.15,4.1,4.05,4,3.52,3.44,3.37,3.3,3.25,3.2,3.15,3.1,3.05,3,2.55,2.5,2.45,2.4,1},-1),0,10,20,30,40,50,60,62,64,66,68,70,72,74,76,78,80,85,90,95,100,101,102,103,104,105,106,107,108,109,110,110)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89" s="15" t="e">
        <f t="shared" si="2"/>
        <v>#DIV/0!</v>
      </c>
      <c r="T89" s="16" t="e">
        <f>LOOKUP(S89,标准!$H$328:$H$332,标准!$G$328:$G$332)</f>
        <v>#DIV/0!</v>
      </c>
    </row>
    <row r="90" spans="1:20" ht="14.25">
      <c r="A90" s="46"/>
      <c r="B90" s="63" t="s">
        <v>94</v>
      </c>
      <c r="C90" s="32"/>
      <c r="D90" s="33"/>
      <c r="E90" s="34" t="e">
        <f t="shared" si="3"/>
        <v>#DIV/0!</v>
      </c>
      <c r="F90" s="18" t="e">
        <f>LOOKUP(E90,标准!$J$16:$J$23,标准!$B$16:$B$23)</f>
        <v>#DIV/0!</v>
      </c>
      <c r="G90" s="17"/>
      <c r="H90" s="16">
        <f>LOOKUP(G90,标准!$N$229:$N$250,标准!$L$229:$L$250)</f>
        <v>0</v>
      </c>
      <c r="I90" s="30"/>
      <c r="J90" s="16">
        <f>LOOKUP(I90,标准!$J$156:$J$177,标准!$B$156:$B$177)</f>
        <v>20</v>
      </c>
      <c r="K90" s="30"/>
      <c r="L90" s="16">
        <f>CHOOSE(MATCH(K90,{30,11.8,11.6,11.4,11.2,11,10.8,10.6,10.4,10.2,10,9.8,9.6,9.4,9.2,9,8.8,8.5,8.2,8.1,8,4},-1),0,10,20,30,40,50,60,62,64,66,68,70,72,74,76,78,80,85,90,95,100,100)</f>
        <v>100</v>
      </c>
      <c r="M90" s="17"/>
      <c r="N90" s="61" t="e">
        <f>LOOKUP(M90,标准!$J$54:$J$75,标准!$B$54:$B$75)</f>
        <v>#N/A</v>
      </c>
      <c r="O90" s="37"/>
      <c r="P90" s="16">
        <f>LOOKUP(O90,标准!$K$290:$K$321,标准!$I$290:$I$321)</f>
        <v>0</v>
      </c>
      <c r="Q90" s="43"/>
      <c r="R90" s="16">
        <f>CHOOSE(MATCH(Q90,{20,5.4,5.3,5.2,5.1,5,4.5,4.45,4.4,4.35,4.3,4.25,4.2,4.15,4.1,4.05,4,3.52,3.44,3.37,3.3,3.25,3.2,3.15,3.1,3.05,3,2.55,2.5,2.45,2.4,1},-1),0,10,20,30,40,50,60,62,64,66,68,70,72,74,76,78,80,85,90,95,100,101,102,103,104,105,106,107,108,109,110,110)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90" s="15" t="e">
        <f t="shared" si="2"/>
        <v>#DIV/0!</v>
      </c>
      <c r="T90" s="16" t="e">
        <f>LOOKUP(S90,标准!$H$328:$H$332,标准!$G$328:$G$332)</f>
        <v>#DIV/0!</v>
      </c>
    </row>
    <row r="91" spans="1:20" ht="14.25">
      <c r="A91" s="46"/>
      <c r="B91" s="63" t="s">
        <v>94</v>
      </c>
      <c r="C91" s="32"/>
      <c r="D91" s="33"/>
      <c r="E91" s="34" t="e">
        <f t="shared" si="3"/>
        <v>#DIV/0!</v>
      </c>
      <c r="F91" s="18" t="e">
        <f>LOOKUP(E91,标准!$J$16:$J$23,标准!$B$16:$B$23)</f>
        <v>#DIV/0!</v>
      </c>
      <c r="G91" s="17"/>
      <c r="H91" s="16">
        <f>LOOKUP(G91,标准!$N$229:$N$250,标准!$L$229:$L$250)</f>
        <v>0</v>
      </c>
      <c r="I91" s="30"/>
      <c r="J91" s="16">
        <f>LOOKUP(I91,标准!$J$156:$J$177,标准!$B$156:$B$177)</f>
        <v>20</v>
      </c>
      <c r="K91" s="30"/>
      <c r="L91" s="16">
        <f>CHOOSE(MATCH(K91,{30,11.8,11.6,11.4,11.2,11,10.8,10.6,10.4,10.2,10,9.8,9.6,9.4,9.2,9,8.8,8.5,8.2,8.1,8,4},-1),0,10,20,30,40,50,60,62,64,66,68,70,72,74,76,78,80,85,90,95,100,100)</f>
        <v>100</v>
      </c>
      <c r="M91" s="17"/>
      <c r="N91" s="61" t="e">
        <f>LOOKUP(M91,标准!$J$54:$J$75,标准!$B$54:$B$75)</f>
        <v>#N/A</v>
      </c>
      <c r="O91" s="37"/>
      <c r="P91" s="16">
        <f>LOOKUP(O91,标准!$K$290:$K$321,标准!$I$290:$I$321)</f>
        <v>0</v>
      </c>
      <c r="Q91" s="43"/>
      <c r="R91" s="16">
        <f>CHOOSE(MATCH(Q91,{20,5.4,5.3,5.2,5.1,5,4.5,4.45,4.4,4.35,4.3,4.25,4.2,4.15,4.1,4.05,4,3.52,3.44,3.37,3.3,3.25,3.2,3.15,3.1,3.05,3,2.55,2.5,2.45,2.4,1},-1),0,10,20,30,40,50,60,62,64,66,68,70,72,74,76,78,80,85,90,95,100,101,102,103,104,105,106,107,108,109,110,110)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91" s="15" t="e">
        <f t="shared" si="2"/>
        <v>#DIV/0!</v>
      </c>
      <c r="T91" s="16" t="e">
        <f>LOOKUP(S91,标准!$H$328:$H$332,标准!$G$328:$G$332)</f>
        <v>#DIV/0!</v>
      </c>
    </row>
    <row r="92" spans="1:20" ht="14.25">
      <c r="A92" s="46"/>
      <c r="B92" s="63" t="s">
        <v>94</v>
      </c>
      <c r="C92" s="32"/>
      <c r="D92" s="33"/>
      <c r="E92" s="34" t="e">
        <f t="shared" si="3"/>
        <v>#DIV/0!</v>
      </c>
      <c r="F92" s="18" t="e">
        <f>LOOKUP(E92,标准!$J$16:$J$23,标准!$B$16:$B$23)</f>
        <v>#DIV/0!</v>
      </c>
      <c r="G92" s="17"/>
      <c r="H92" s="16">
        <f>LOOKUP(G92,标准!$N$229:$N$250,标准!$L$229:$L$250)</f>
        <v>0</v>
      </c>
      <c r="I92" s="30"/>
      <c r="J92" s="16">
        <f>LOOKUP(I92,标准!$J$156:$J$177,标准!$B$156:$B$177)</f>
        <v>20</v>
      </c>
      <c r="K92" s="30"/>
      <c r="L92" s="16">
        <f>CHOOSE(MATCH(K92,{30,11.8,11.6,11.4,11.2,11,10.8,10.6,10.4,10.2,10,9.8,9.6,9.4,9.2,9,8.8,8.5,8.2,8.1,8,4},-1),0,10,20,30,40,50,60,62,64,66,68,70,72,74,76,78,80,85,90,95,100,100)</f>
        <v>100</v>
      </c>
      <c r="M92" s="17"/>
      <c r="N92" s="61" t="e">
        <f>LOOKUP(M92,标准!$J$54:$J$75,标准!$B$54:$B$75)</f>
        <v>#N/A</v>
      </c>
      <c r="O92" s="37"/>
      <c r="P92" s="16">
        <f>LOOKUP(O92,标准!$K$290:$K$321,标准!$I$290:$I$321)</f>
        <v>0</v>
      </c>
      <c r="Q92" s="43"/>
      <c r="R92" s="16">
        <f>CHOOSE(MATCH(Q92,{20,5.4,5.3,5.2,5.1,5,4.5,4.45,4.4,4.35,4.3,4.25,4.2,4.15,4.1,4.05,4,3.52,3.44,3.37,3.3,3.25,3.2,3.15,3.1,3.05,3,2.55,2.5,2.45,2.4,1},-1),0,10,20,30,40,50,60,62,64,66,68,70,72,74,76,78,80,85,90,95,100,101,102,103,104,105,106,107,108,109,110,110)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92" s="15" t="e">
        <f t="shared" si="2"/>
        <v>#DIV/0!</v>
      </c>
      <c r="T92" s="16" t="e">
        <f>LOOKUP(S92,标准!$H$328:$H$332,标准!$G$328:$G$332)</f>
        <v>#DIV/0!</v>
      </c>
    </row>
    <row r="93" spans="1:20" ht="14.25">
      <c r="A93" s="46"/>
      <c r="B93" s="63" t="s">
        <v>94</v>
      </c>
      <c r="C93" s="32"/>
      <c r="D93" s="33"/>
      <c r="E93" s="34" t="e">
        <f t="shared" si="3"/>
        <v>#DIV/0!</v>
      </c>
      <c r="F93" s="18" t="e">
        <f>LOOKUP(E93,标准!$J$16:$J$23,标准!$B$16:$B$23)</f>
        <v>#DIV/0!</v>
      </c>
      <c r="G93" s="17"/>
      <c r="H93" s="16">
        <f>LOOKUP(G93,标准!$N$229:$N$250,标准!$L$229:$L$250)</f>
        <v>0</v>
      </c>
      <c r="I93" s="30"/>
      <c r="J93" s="16">
        <f>LOOKUP(I93,标准!$J$156:$J$177,标准!$B$156:$B$177)</f>
        <v>20</v>
      </c>
      <c r="K93" s="30"/>
      <c r="L93" s="16">
        <f>CHOOSE(MATCH(K93,{30,11.8,11.6,11.4,11.2,11,10.8,10.6,10.4,10.2,10,9.8,9.6,9.4,9.2,9,8.8,8.5,8.2,8.1,8,4},-1),0,10,20,30,40,50,60,62,64,66,68,70,72,74,76,78,80,85,90,95,100,100)</f>
        <v>100</v>
      </c>
      <c r="M93" s="17"/>
      <c r="N93" s="61" t="e">
        <f>LOOKUP(M93,标准!$J$54:$J$75,标准!$B$54:$B$75)</f>
        <v>#N/A</v>
      </c>
      <c r="O93" s="37"/>
      <c r="P93" s="16">
        <f>LOOKUP(O93,标准!$K$290:$K$321,标准!$I$290:$I$321)</f>
        <v>0</v>
      </c>
      <c r="Q93" s="43"/>
      <c r="R93" s="16">
        <f>CHOOSE(MATCH(Q93,{20,5.4,5.3,5.2,5.1,5,4.5,4.45,4.4,4.35,4.3,4.25,4.2,4.15,4.1,4.05,4,3.52,3.44,3.37,3.3,3.25,3.2,3.15,3.1,3.05,3,2.55,2.5,2.45,2.4,1},-1),0,10,20,30,40,50,60,62,64,66,68,70,72,74,76,78,80,85,90,95,100,101,102,103,104,105,106,107,108,109,110,110)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93" s="15" t="e">
        <f t="shared" si="2"/>
        <v>#DIV/0!</v>
      </c>
      <c r="T93" s="16" t="e">
        <f>LOOKUP(S93,标准!$H$328:$H$332,标准!$G$328:$G$332)</f>
        <v>#DIV/0!</v>
      </c>
    </row>
    <row r="94" spans="1:20" ht="14.25">
      <c r="A94" s="46"/>
      <c r="B94" s="63" t="s">
        <v>94</v>
      </c>
      <c r="C94" s="32"/>
      <c r="D94" s="33"/>
      <c r="E94" s="34" t="e">
        <f t="shared" si="3"/>
        <v>#DIV/0!</v>
      </c>
      <c r="F94" s="18" t="e">
        <f>LOOKUP(E94,标准!$J$16:$J$23,标准!$B$16:$B$23)</f>
        <v>#DIV/0!</v>
      </c>
      <c r="G94" s="17"/>
      <c r="H94" s="16">
        <f>LOOKUP(G94,标准!$N$229:$N$250,标准!$L$229:$L$250)</f>
        <v>0</v>
      </c>
      <c r="I94" s="30"/>
      <c r="J94" s="16">
        <f>LOOKUP(I94,标准!$J$156:$J$177,标准!$B$156:$B$177)</f>
        <v>20</v>
      </c>
      <c r="K94" s="30"/>
      <c r="L94" s="16">
        <f>CHOOSE(MATCH(K94,{30,11.8,11.6,11.4,11.2,11,10.8,10.6,10.4,10.2,10,9.8,9.6,9.4,9.2,9,8.8,8.5,8.2,8.1,8,4},-1),0,10,20,30,40,50,60,62,64,66,68,70,72,74,76,78,80,85,90,95,100,100)</f>
        <v>100</v>
      </c>
      <c r="M94" s="17"/>
      <c r="N94" s="61" t="e">
        <f>LOOKUP(M94,标准!$J$54:$J$75,标准!$B$54:$B$75)</f>
        <v>#N/A</v>
      </c>
      <c r="O94" s="37"/>
      <c r="P94" s="16">
        <f>LOOKUP(O94,标准!$K$290:$K$321,标准!$I$290:$I$321)</f>
        <v>0</v>
      </c>
      <c r="Q94" s="43"/>
      <c r="R94" s="16">
        <f>CHOOSE(MATCH(Q94,{20,5.4,5.3,5.2,5.1,5,4.5,4.45,4.4,4.35,4.3,4.25,4.2,4.15,4.1,4.05,4,3.52,3.44,3.37,3.3,3.25,3.2,3.15,3.1,3.05,3,2.55,2.5,2.45,2.4,1},-1),0,10,20,30,40,50,60,62,64,66,68,70,72,74,76,78,80,85,90,95,100,101,102,103,104,105,106,107,108,109,110,110)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94" s="15" t="e">
        <f t="shared" si="2"/>
        <v>#DIV/0!</v>
      </c>
      <c r="T94" s="16" t="e">
        <f>LOOKUP(S94,标准!$H$328:$H$332,标准!$G$328:$G$332)</f>
        <v>#DIV/0!</v>
      </c>
    </row>
    <row r="95" spans="1:20" ht="14.25">
      <c r="A95" s="46"/>
      <c r="B95" s="63" t="s">
        <v>94</v>
      </c>
      <c r="C95" s="32"/>
      <c r="D95" s="33"/>
      <c r="E95" s="34" t="e">
        <f t="shared" si="3"/>
        <v>#DIV/0!</v>
      </c>
      <c r="F95" s="18" t="e">
        <f>LOOKUP(E95,标准!$J$16:$J$23,标准!$B$16:$B$23)</f>
        <v>#DIV/0!</v>
      </c>
      <c r="G95" s="17"/>
      <c r="H95" s="16">
        <f>LOOKUP(G95,标准!$N$229:$N$250,标准!$L$229:$L$250)</f>
        <v>0</v>
      </c>
      <c r="I95" s="30"/>
      <c r="J95" s="16">
        <f>LOOKUP(I95,标准!$J$156:$J$177,标准!$B$156:$B$177)</f>
        <v>20</v>
      </c>
      <c r="K95" s="30"/>
      <c r="L95" s="16">
        <f>CHOOSE(MATCH(K95,{30,11.8,11.6,11.4,11.2,11,10.8,10.6,10.4,10.2,10,9.8,9.6,9.4,9.2,9,8.8,8.5,8.2,8.1,8,4},-1),0,10,20,30,40,50,60,62,64,66,68,70,72,74,76,78,80,85,90,95,100,100)</f>
        <v>100</v>
      </c>
      <c r="M95" s="17"/>
      <c r="N95" s="61" t="e">
        <f>LOOKUP(M95,标准!$J$54:$J$75,标准!$B$54:$B$75)</f>
        <v>#N/A</v>
      </c>
      <c r="O95" s="37"/>
      <c r="P95" s="16">
        <f>LOOKUP(O95,标准!$K$290:$K$321,标准!$I$290:$I$321)</f>
        <v>0</v>
      </c>
      <c r="Q95" s="43"/>
      <c r="R95" s="16">
        <f>CHOOSE(MATCH(Q95,{20,5.4,5.3,5.2,5.1,5,4.5,4.45,4.4,4.35,4.3,4.25,4.2,4.15,4.1,4.05,4,3.52,3.44,3.37,3.3,3.25,3.2,3.15,3.1,3.05,3,2.55,2.5,2.45,2.4,1},-1),0,10,20,30,40,50,60,62,64,66,68,70,72,74,76,78,80,85,90,95,100,101,102,103,104,105,106,107,108,109,110,110)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95" s="15" t="e">
        <f t="shared" si="2"/>
        <v>#DIV/0!</v>
      </c>
      <c r="T95" s="16" t="e">
        <f>LOOKUP(S95,标准!$H$328:$H$332,标准!$G$328:$G$332)</f>
        <v>#DIV/0!</v>
      </c>
    </row>
    <row r="96" spans="1:20" ht="14.25">
      <c r="A96" s="46"/>
      <c r="B96" s="63" t="s">
        <v>94</v>
      </c>
      <c r="C96" s="32"/>
      <c r="D96" s="33"/>
      <c r="E96" s="34" t="e">
        <f t="shared" si="3"/>
        <v>#DIV/0!</v>
      </c>
      <c r="F96" s="18" t="e">
        <f>LOOKUP(E96,标准!$J$16:$J$23,标准!$B$16:$B$23)</f>
        <v>#DIV/0!</v>
      </c>
      <c r="G96" s="17"/>
      <c r="H96" s="16">
        <f>LOOKUP(G96,标准!$N$229:$N$250,标准!$L$229:$L$250)</f>
        <v>0</v>
      </c>
      <c r="I96" s="30"/>
      <c r="J96" s="16">
        <f>LOOKUP(I96,标准!$J$156:$J$177,标准!$B$156:$B$177)</f>
        <v>20</v>
      </c>
      <c r="K96" s="30"/>
      <c r="L96" s="16">
        <f>CHOOSE(MATCH(K96,{30,11.8,11.6,11.4,11.2,11,10.8,10.6,10.4,10.2,10,9.8,9.6,9.4,9.2,9,8.8,8.5,8.2,8.1,8,4},-1),0,10,20,30,40,50,60,62,64,66,68,70,72,74,76,78,80,85,90,95,100,100)</f>
        <v>100</v>
      </c>
      <c r="M96" s="17"/>
      <c r="N96" s="61" t="e">
        <f>LOOKUP(M96,标准!$J$54:$J$75,标准!$B$54:$B$75)</f>
        <v>#N/A</v>
      </c>
      <c r="O96" s="37"/>
      <c r="P96" s="16">
        <f>LOOKUP(O96,标准!$K$290:$K$321,标准!$I$290:$I$321)</f>
        <v>0</v>
      </c>
      <c r="Q96" s="43"/>
      <c r="R96" s="16">
        <f>CHOOSE(MATCH(Q96,{20,5.4,5.3,5.2,5.1,5,4.5,4.45,4.4,4.35,4.3,4.25,4.2,4.15,4.1,4.05,4,3.52,3.44,3.37,3.3,3.25,3.2,3.15,3.1,3.05,3,2.55,2.5,2.45,2.4,1},-1),0,10,20,30,40,50,60,62,64,66,68,70,72,74,76,78,80,85,90,95,100,101,102,103,104,105,106,107,108,109,110,110)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96" s="15" t="e">
        <f t="shared" si="2"/>
        <v>#DIV/0!</v>
      </c>
      <c r="T96" s="16" t="e">
        <f>LOOKUP(S96,标准!$H$328:$H$332,标准!$G$328:$G$332)</f>
        <v>#DIV/0!</v>
      </c>
    </row>
    <row r="97" spans="1:20" ht="14.25">
      <c r="A97" s="46"/>
      <c r="B97" s="63" t="s">
        <v>94</v>
      </c>
      <c r="C97" s="32"/>
      <c r="D97" s="33"/>
      <c r="E97" s="34" t="e">
        <f t="shared" si="3"/>
        <v>#DIV/0!</v>
      </c>
      <c r="F97" s="18" t="e">
        <f>LOOKUP(E97,标准!$J$16:$J$23,标准!$B$16:$B$23)</f>
        <v>#DIV/0!</v>
      </c>
      <c r="G97" s="17"/>
      <c r="H97" s="16">
        <f>LOOKUP(G97,标准!$N$229:$N$250,标准!$L$229:$L$250)</f>
        <v>0</v>
      </c>
      <c r="I97" s="30"/>
      <c r="J97" s="16">
        <f>LOOKUP(I97,标准!$J$156:$J$177,标准!$B$156:$B$177)</f>
        <v>20</v>
      </c>
      <c r="K97" s="30"/>
      <c r="L97" s="16">
        <f>CHOOSE(MATCH(K97,{30,11.8,11.6,11.4,11.2,11,10.8,10.6,10.4,10.2,10,9.8,9.6,9.4,9.2,9,8.8,8.5,8.2,8.1,8,4},-1),0,10,20,30,40,50,60,62,64,66,68,70,72,74,76,78,80,85,90,95,100,100)</f>
        <v>100</v>
      </c>
      <c r="M97" s="17"/>
      <c r="N97" s="61" t="e">
        <f>LOOKUP(M97,标准!$J$54:$J$75,标准!$B$54:$B$75)</f>
        <v>#N/A</v>
      </c>
      <c r="O97" s="37"/>
      <c r="P97" s="16">
        <f>LOOKUP(O97,标准!$K$290:$K$321,标准!$I$290:$I$321)</f>
        <v>0</v>
      </c>
      <c r="Q97" s="43"/>
      <c r="R97" s="16">
        <f>CHOOSE(MATCH(Q97,{20,5.4,5.3,5.2,5.1,5,4.5,4.45,4.4,4.35,4.3,4.25,4.2,4.15,4.1,4.05,4,3.52,3.44,3.37,3.3,3.25,3.2,3.15,3.1,3.05,3,2.55,2.5,2.45,2.4,1},-1),0,10,20,30,40,50,60,62,64,66,68,70,72,74,76,78,80,85,90,95,100,101,102,103,104,105,106,107,108,109,110,110)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97" s="15" t="e">
        <f t="shared" si="2"/>
        <v>#DIV/0!</v>
      </c>
      <c r="T97" s="16" t="e">
        <f>LOOKUP(S97,标准!$H$328:$H$332,标准!$G$328:$G$332)</f>
        <v>#DIV/0!</v>
      </c>
    </row>
    <row r="98" spans="1:20" ht="14.25">
      <c r="A98" s="46"/>
      <c r="B98" s="63" t="s">
        <v>94</v>
      </c>
      <c r="C98" s="32"/>
      <c r="D98" s="33"/>
      <c r="E98" s="34" t="e">
        <f t="shared" si="3"/>
        <v>#DIV/0!</v>
      </c>
      <c r="F98" s="18" t="e">
        <f>LOOKUP(E98,标准!$J$16:$J$23,标准!$B$16:$B$23)</f>
        <v>#DIV/0!</v>
      </c>
      <c r="G98" s="17"/>
      <c r="H98" s="16">
        <f>LOOKUP(G98,标准!$N$229:$N$250,标准!$L$229:$L$250)</f>
        <v>0</v>
      </c>
      <c r="I98" s="30"/>
      <c r="J98" s="16">
        <f>LOOKUP(I98,标准!$J$156:$J$177,标准!$B$156:$B$177)</f>
        <v>20</v>
      </c>
      <c r="K98" s="30"/>
      <c r="L98" s="16">
        <f>CHOOSE(MATCH(K98,{30,11.8,11.6,11.4,11.2,11,10.8,10.6,10.4,10.2,10,9.8,9.6,9.4,9.2,9,8.8,8.5,8.2,8.1,8,4},-1),0,10,20,30,40,50,60,62,64,66,68,70,72,74,76,78,80,85,90,95,100,100)</f>
        <v>100</v>
      </c>
      <c r="M98" s="17"/>
      <c r="N98" s="61" t="e">
        <f>LOOKUP(M98,标准!$J$54:$J$75,标准!$B$54:$B$75)</f>
        <v>#N/A</v>
      </c>
      <c r="O98" s="37"/>
      <c r="P98" s="16">
        <f>LOOKUP(O98,标准!$K$290:$K$321,标准!$I$290:$I$321)</f>
        <v>0</v>
      </c>
      <c r="Q98" s="43"/>
      <c r="R98" s="16">
        <f>CHOOSE(MATCH(Q98,{20,5.4,5.3,5.2,5.1,5,4.5,4.45,4.4,4.35,4.3,4.25,4.2,4.15,4.1,4.05,4,3.52,3.44,3.37,3.3,3.25,3.2,3.15,3.1,3.05,3,2.55,2.5,2.45,2.4,1},-1),0,10,20,30,40,50,60,62,64,66,68,70,72,74,76,78,80,85,90,95,100,101,102,103,104,105,106,107,108,109,110,110)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98" s="15" t="e">
        <f t="shared" si="2"/>
        <v>#DIV/0!</v>
      </c>
      <c r="T98" s="16" t="e">
        <f>LOOKUP(S98,标准!$H$328:$H$332,标准!$G$328:$G$332)</f>
        <v>#DIV/0!</v>
      </c>
    </row>
    <row r="99" spans="1:20" ht="14.25">
      <c r="A99" s="46"/>
      <c r="B99" s="63" t="s">
        <v>94</v>
      </c>
      <c r="C99" s="32"/>
      <c r="D99" s="33"/>
      <c r="E99" s="34" t="e">
        <f t="shared" si="3"/>
        <v>#DIV/0!</v>
      </c>
      <c r="F99" s="18" t="e">
        <f>LOOKUP(E99,标准!$J$16:$J$23,标准!$B$16:$B$23)</f>
        <v>#DIV/0!</v>
      </c>
      <c r="G99" s="17"/>
      <c r="H99" s="16">
        <f>LOOKUP(G99,标准!$N$229:$N$250,标准!$L$229:$L$250)</f>
        <v>0</v>
      </c>
      <c r="I99" s="30"/>
      <c r="J99" s="16">
        <f>LOOKUP(I99,标准!$J$156:$J$177,标准!$B$156:$B$177)</f>
        <v>20</v>
      </c>
      <c r="K99" s="30"/>
      <c r="L99" s="16">
        <f>CHOOSE(MATCH(K99,{30,11.8,11.6,11.4,11.2,11,10.8,10.6,10.4,10.2,10,9.8,9.6,9.4,9.2,9,8.8,8.5,8.2,8.1,8,4},-1),0,10,20,30,40,50,60,62,64,66,68,70,72,74,76,78,80,85,90,95,100,100)</f>
        <v>100</v>
      </c>
      <c r="M99" s="17"/>
      <c r="N99" s="61" t="e">
        <f>LOOKUP(M99,标准!$J$54:$J$75,标准!$B$54:$B$75)</f>
        <v>#N/A</v>
      </c>
      <c r="O99" s="37"/>
      <c r="P99" s="16">
        <f>LOOKUP(O99,标准!$K$290:$K$321,标准!$I$290:$I$321)</f>
        <v>0</v>
      </c>
      <c r="Q99" s="43"/>
      <c r="R99" s="16">
        <f>CHOOSE(MATCH(Q99,{20,5.4,5.3,5.2,5.1,5,4.5,4.45,4.4,4.35,4.3,4.25,4.2,4.15,4.1,4.05,4,3.52,3.44,3.37,3.3,3.25,3.2,3.15,3.1,3.05,3,2.55,2.5,2.45,2.4,1},-1),0,10,20,30,40,50,60,62,64,66,68,70,72,74,76,78,80,85,90,95,100,101,102,103,104,105,106,107,108,109,110,110)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99" s="15" t="e">
        <f t="shared" si="2"/>
        <v>#DIV/0!</v>
      </c>
      <c r="T99" s="16" t="e">
        <f>LOOKUP(S99,标准!$H$328:$H$332,标准!$G$328:$G$332)</f>
        <v>#DIV/0!</v>
      </c>
    </row>
    <row r="100" spans="1:20" ht="14.25">
      <c r="A100" s="46"/>
      <c r="B100" s="63" t="s">
        <v>94</v>
      </c>
      <c r="C100" s="32"/>
      <c r="D100" s="33"/>
      <c r="E100" s="34" t="e">
        <f t="shared" si="3"/>
        <v>#DIV/0!</v>
      </c>
      <c r="F100" s="18" t="e">
        <f>LOOKUP(E100,标准!$J$16:$J$23,标准!$B$16:$B$23)</f>
        <v>#DIV/0!</v>
      </c>
      <c r="G100" s="17"/>
      <c r="H100" s="16">
        <f>LOOKUP(G100,标准!$N$229:$N$250,标准!$L$229:$L$250)</f>
        <v>0</v>
      </c>
      <c r="I100" s="30"/>
      <c r="J100" s="16">
        <f>LOOKUP(I100,标准!$J$156:$J$177,标准!$B$156:$B$177)</f>
        <v>20</v>
      </c>
      <c r="K100" s="30"/>
      <c r="L100" s="16">
        <f>CHOOSE(MATCH(K100,{30,11.8,11.6,11.4,11.2,11,10.8,10.6,10.4,10.2,10,9.8,9.6,9.4,9.2,9,8.8,8.5,8.2,8.1,8,4},-1),0,10,20,30,40,50,60,62,64,66,68,70,72,74,76,78,80,85,90,95,100,100)</f>
        <v>100</v>
      </c>
      <c r="M100" s="17"/>
      <c r="N100" s="61" t="e">
        <f>LOOKUP(M100,标准!$J$54:$J$75,标准!$B$54:$B$75)</f>
        <v>#N/A</v>
      </c>
      <c r="O100" s="37"/>
      <c r="P100" s="16">
        <f>LOOKUP(O100,标准!$K$290:$K$321,标准!$I$290:$I$321)</f>
        <v>0</v>
      </c>
      <c r="Q100" s="43"/>
      <c r="R100" s="16">
        <f>CHOOSE(MATCH(Q100,{20,5.4,5.3,5.2,5.1,5,4.5,4.45,4.4,4.35,4.3,4.25,4.2,4.15,4.1,4.05,4,3.52,3.44,3.37,3.3,3.25,3.2,3.15,3.1,3.05,3,2.55,2.5,2.45,2.4,1},-1),0,10,20,30,40,50,60,62,64,66,68,70,72,74,76,78,80,85,90,95,100,101,102,103,104,105,106,107,108,109,110,110)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00" s="15" t="e">
        <f t="shared" si="2"/>
        <v>#DIV/0!</v>
      </c>
      <c r="T100" s="16" t="e">
        <f>LOOKUP(S100,标准!$H$328:$H$332,标准!$G$328:$G$332)</f>
        <v>#DIV/0!</v>
      </c>
    </row>
    <row r="101" spans="1:20" ht="14.25">
      <c r="A101" s="46"/>
      <c r="B101" s="63" t="s">
        <v>94</v>
      </c>
      <c r="C101" s="32"/>
      <c r="D101" s="33"/>
      <c r="E101" s="34" t="e">
        <f t="shared" si="3"/>
        <v>#DIV/0!</v>
      </c>
      <c r="F101" s="18" t="e">
        <f>LOOKUP(E101,标准!$J$16:$J$23,标准!$B$16:$B$23)</f>
        <v>#DIV/0!</v>
      </c>
      <c r="G101" s="17"/>
      <c r="H101" s="16">
        <f>LOOKUP(G101,标准!$N$229:$N$250,标准!$L$229:$L$250)</f>
        <v>0</v>
      </c>
      <c r="I101" s="30"/>
      <c r="J101" s="16">
        <f>LOOKUP(I101,标准!$J$156:$J$177,标准!$B$156:$B$177)</f>
        <v>20</v>
      </c>
      <c r="K101" s="30"/>
      <c r="L101" s="16">
        <f>CHOOSE(MATCH(K101,{30,11.8,11.6,11.4,11.2,11,10.8,10.6,10.4,10.2,10,9.8,9.6,9.4,9.2,9,8.8,8.5,8.2,8.1,8,4},-1),0,10,20,30,40,50,60,62,64,66,68,70,72,74,76,78,80,85,90,95,100,100)</f>
        <v>100</v>
      </c>
      <c r="M101" s="17"/>
      <c r="N101" s="61" t="e">
        <f>LOOKUP(M101,标准!$J$54:$J$75,标准!$B$54:$B$75)</f>
        <v>#N/A</v>
      </c>
      <c r="O101" s="37"/>
      <c r="P101" s="16">
        <f>LOOKUP(O101,标准!$K$290:$K$321,标准!$I$290:$I$321)</f>
        <v>0</v>
      </c>
      <c r="Q101" s="43"/>
      <c r="R101" s="16">
        <f>CHOOSE(MATCH(Q101,{20,5.4,5.3,5.2,5.1,5,4.5,4.45,4.4,4.35,4.3,4.25,4.2,4.15,4.1,4.05,4,3.52,3.44,3.37,3.3,3.25,3.2,3.15,3.1,3.05,3,2.55,2.5,2.45,2.4,1},-1),0,10,20,30,40,50,60,62,64,66,68,70,72,74,76,78,80,85,90,95,100,101,102,103,104,105,106,107,108,109,110,110)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01" s="15" t="e">
        <f t="shared" si="2"/>
        <v>#DIV/0!</v>
      </c>
      <c r="T101" s="16" t="e">
        <f>LOOKUP(S101,标准!$H$328:$H$332,标准!$G$328:$G$332)</f>
        <v>#DIV/0!</v>
      </c>
    </row>
    <row r="102" spans="1:20" ht="14.25">
      <c r="A102" s="46"/>
      <c r="B102" s="63" t="s">
        <v>94</v>
      </c>
      <c r="C102" s="32"/>
      <c r="D102" s="33"/>
      <c r="E102" s="34" t="e">
        <f t="shared" si="3"/>
        <v>#DIV/0!</v>
      </c>
      <c r="F102" s="18" t="e">
        <f>LOOKUP(E102,标准!$J$16:$J$23,标准!$B$16:$B$23)</f>
        <v>#DIV/0!</v>
      </c>
      <c r="G102" s="17"/>
      <c r="H102" s="16">
        <f>LOOKUP(G102,标准!$N$229:$N$250,标准!$L$229:$L$250)</f>
        <v>0</v>
      </c>
      <c r="I102" s="30"/>
      <c r="J102" s="16">
        <f>LOOKUP(I102,标准!$J$156:$J$177,标准!$B$156:$B$177)</f>
        <v>20</v>
      </c>
      <c r="K102" s="30"/>
      <c r="L102" s="16">
        <f>CHOOSE(MATCH(K102,{30,11.8,11.6,11.4,11.2,11,10.8,10.6,10.4,10.2,10,9.8,9.6,9.4,9.2,9,8.8,8.5,8.2,8.1,8,4},-1),0,10,20,30,40,50,60,62,64,66,68,70,72,74,76,78,80,85,90,95,100,100)</f>
        <v>100</v>
      </c>
      <c r="M102" s="17"/>
      <c r="N102" s="61" t="e">
        <f>LOOKUP(M102,标准!$J$54:$J$75,标准!$B$54:$B$75)</f>
        <v>#N/A</v>
      </c>
      <c r="O102" s="37"/>
      <c r="P102" s="16">
        <f>LOOKUP(O102,标准!$K$290:$K$321,标准!$I$290:$I$321)</f>
        <v>0</v>
      </c>
      <c r="Q102" s="43"/>
      <c r="R102" s="16">
        <f>CHOOSE(MATCH(Q102,{20,5.4,5.3,5.2,5.1,5,4.5,4.45,4.4,4.35,4.3,4.25,4.2,4.15,4.1,4.05,4,3.52,3.44,3.37,3.3,3.25,3.2,3.15,3.1,3.05,3,2.55,2.5,2.45,2.4,1},-1),0,10,20,30,40,50,60,62,64,66,68,70,72,74,76,78,80,85,90,95,100,101,102,103,104,105,106,107,108,109,110,110)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02" s="15" t="e">
        <f t="shared" si="2"/>
        <v>#DIV/0!</v>
      </c>
      <c r="T102" s="16" t="e">
        <f>LOOKUP(S102,标准!$H$328:$H$332,标准!$G$328:$G$332)</f>
        <v>#DIV/0!</v>
      </c>
    </row>
    <row r="103" spans="1:20" ht="14.25">
      <c r="A103" s="46"/>
      <c r="B103" s="63" t="s">
        <v>94</v>
      </c>
      <c r="C103" s="32"/>
      <c r="D103" s="33"/>
      <c r="E103" s="34" t="e">
        <f t="shared" si="3"/>
        <v>#DIV/0!</v>
      </c>
      <c r="F103" s="18" t="e">
        <f>LOOKUP(E103,标准!$J$16:$J$23,标准!$B$16:$B$23)</f>
        <v>#DIV/0!</v>
      </c>
      <c r="G103" s="17"/>
      <c r="H103" s="16">
        <f>LOOKUP(G103,标准!$N$229:$N$250,标准!$L$229:$L$250)</f>
        <v>0</v>
      </c>
      <c r="I103" s="30"/>
      <c r="J103" s="16">
        <f>LOOKUP(I103,标准!$J$156:$J$177,标准!$B$156:$B$177)</f>
        <v>20</v>
      </c>
      <c r="K103" s="30"/>
      <c r="L103" s="16">
        <f>CHOOSE(MATCH(K103,{30,11.8,11.6,11.4,11.2,11,10.8,10.6,10.4,10.2,10,9.8,9.6,9.4,9.2,9,8.8,8.5,8.2,8.1,8,4},-1),0,10,20,30,40,50,60,62,64,66,68,70,72,74,76,78,80,85,90,95,100,100)</f>
        <v>100</v>
      </c>
      <c r="M103" s="17"/>
      <c r="N103" s="61" t="e">
        <f>LOOKUP(M103,标准!$J$54:$J$75,标准!$B$54:$B$75)</f>
        <v>#N/A</v>
      </c>
      <c r="O103" s="37"/>
      <c r="P103" s="16">
        <f>LOOKUP(O103,标准!$K$290:$K$321,标准!$I$290:$I$321)</f>
        <v>0</v>
      </c>
      <c r="Q103" s="43"/>
      <c r="R103" s="16">
        <f>CHOOSE(MATCH(Q103,{20,5.4,5.3,5.2,5.1,5,4.5,4.45,4.4,4.35,4.3,4.25,4.2,4.15,4.1,4.05,4,3.52,3.44,3.37,3.3,3.25,3.2,3.15,3.1,3.05,3,2.55,2.5,2.45,2.4,1},-1),0,10,20,30,40,50,60,62,64,66,68,70,72,74,76,78,80,85,90,95,100,101,102,103,104,105,106,107,108,109,110,110)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03" s="15" t="e">
        <f t="shared" si="2"/>
        <v>#DIV/0!</v>
      </c>
      <c r="T103" s="16" t="e">
        <f>LOOKUP(S103,标准!$H$328:$H$332,标准!$G$328:$G$332)</f>
        <v>#DIV/0!</v>
      </c>
    </row>
    <row r="104" spans="1:20" ht="14.25">
      <c r="A104" s="46"/>
      <c r="B104" s="63" t="s">
        <v>94</v>
      </c>
      <c r="C104" s="32"/>
      <c r="D104" s="33"/>
      <c r="E104" s="34" t="e">
        <f t="shared" si="3"/>
        <v>#DIV/0!</v>
      </c>
      <c r="F104" s="18" t="e">
        <f>LOOKUP(E104,标准!$J$16:$J$23,标准!$B$16:$B$23)</f>
        <v>#DIV/0!</v>
      </c>
      <c r="G104" s="17"/>
      <c r="H104" s="16">
        <f>LOOKUP(G104,标准!$N$229:$N$250,标准!$L$229:$L$250)</f>
        <v>0</v>
      </c>
      <c r="I104" s="30"/>
      <c r="J104" s="16">
        <f>LOOKUP(I104,标准!$J$156:$J$177,标准!$B$156:$B$177)</f>
        <v>20</v>
      </c>
      <c r="K104" s="30"/>
      <c r="L104" s="16">
        <f>CHOOSE(MATCH(K104,{30,11.8,11.6,11.4,11.2,11,10.8,10.6,10.4,10.2,10,9.8,9.6,9.4,9.2,9,8.8,8.5,8.2,8.1,8,4},-1),0,10,20,30,40,50,60,62,64,66,68,70,72,74,76,78,80,85,90,95,100,100)</f>
        <v>100</v>
      </c>
      <c r="M104" s="17"/>
      <c r="N104" s="61" t="e">
        <f>LOOKUP(M104,标准!$J$54:$J$75,标准!$B$54:$B$75)</f>
        <v>#N/A</v>
      </c>
      <c r="O104" s="37"/>
      <c r="P104" s="16">
        <f>LOOKUP(O104,标准!$K$290:$K$321,标准!$I$290:$I$321)</f>
        <v>0</v>
      </c>
      <c r="Q104" s="43"/>
      <c r="R104" s="16">
        <f>CHOOSE(MATCH(Q104,{20,5.4,5.3,5.2,5.1,5,4.5,4.45,4.4,4.35,4.3,4.25,4.2,4.15,4.1,4.05,4,3.52,3.44,3.37,3.3,3.25,3.2,3.15,3.1,3.05,3,2.55,2.5,2.45,2.4,1},-1),0,10,20,30,40,50,60,62,64,66,68,70,72,74,76,78,80,85,90,95,100,101,102,103,104,105,106,107,108,109,110,110)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04" s="15" t="e">
        <f t="shared" si="2"/>
        <v>#DIV/0!</v>
      </c>
      <c r="T104" s="16" t="e">
        <f>LOOKUP(S104,标准!$H$328:$H$332,标准!$G$328:$G$332)</f>
        <v>#DIV/0!</v>
      </c>
    </row>
    <row r="105" spans="1:20" ht="14.25">
      <c r="A105" s="46"/>
      <c r="B105" s="63" t="s">
        <v>94</v>
      </c>
      <c r="C105" s="32"/>
      <c r="D105" s="33"/>
      <c r="E105" s="34" t="e">
        <f t="shared" si="3"/>
        <v>#DIV/0!</v>
      </c>
      <c r="F105" s="18" t="e">
        <f>LOOKUP(E105,标准!$J$16:$J$23,标准!$B$16:$B$23)</f>
        <v>#DIV/0!</v>
      </c>
      <c r="G105" s="17"/>
      <c r="H105" s="16">
        <f>LOOKUP(G105,标准!$N$229:$N$250,标准!$L$229:$L$250)</f>
        <v>0</v>
      </c>
      <c r="I105" s="30"/>
      <c r="J105" s="16">
        <f>LOOKUP(I105,标准!$J$156:$J$177,标准!$B$156:$B$177)</f>
        <v>20</v>
      </c>
      <c r="K105" s="30"/>
      <c r="L105" s="16">
        <f>CHOOSE(MATCH(K105,{30,11.8,11.6,11.4,11.2,11,10.8,10.6,10.4,10.2,10,9.8,9.6,9.4,9.2,9,8.8,8.5,8.2,8.1,8,4},-1),0,10,20,30,40,50,60,62,64,66,68,70,72,74,76,78,80,85,90,95,100,100)</f>
        <v>100</v>
      </c>
      <c r="M105" s="17"/>
      <c r="N105" s="61" t="e">
        <f>LOOKUP(M105,标准!$J$54:$J$75,标准!$B$54:$B$75)</f>
        <v>#N/A</v>
      </c>
      <c r="O105" s="37"/>
      <c r="P105" s="16">
        <f>LOOKUP(O105,标准!$K$290:$K$321,标准!$I$290:$I$321)</f>
        <v>0</v>
      </c>
      <c r="Q105" s="43"/>
      <c r="R105" s="16">
        <f>CHOOSE(MATCH(Q105,{20,5.4,5.3,5.2,5.1,5,4.5,4.45,4.4,4.35,4.3,4.25,4.2,4.15,4.1,4.05,4,3.52,3.44,3.37,3.3,3.25,3.2,3.15,3.1,3.05,3,2.55,2.5,2.45,2.4,1},-1),0,10,20,30,40,50,60,62,64,66,68,70,72,74,76,78,80,85,90,95,100,101,102,103,104,105,106,107,108,109,110,110)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05" s="15" t="e">
        <f t="shared" si="2"/>
        <v>#DIV/0!</v>
      </c>
      <c r="T105" s="16" t="e">
        <f>LOOKUP(S105,标准!$H$328:$H$332,标准!$G$328:$G$332)</f>
        <v>#DIV/0!</v>
      </c>
    </row>
    <row r="106" spans="1:20" ht="14.25">
      <c r="A106" s="46"/>
      <c r="B106" s="63" t="s">
        <v>94</v>
      </c>
      <c r="C106" s="32"/>
      <c r="D106" s="33"/>
      <c r="E106" s="34" t="e">
        <f t="shared" si="3"/>
        <v>#DIV/0!</v>
      </c>
      <c r="F106" s="18" t="e">
        <f>LOOKUP(E106,标准!$J$16:$J$23,标准!$B$16:$B$23)</f>
        <v>#DIV/0!</v>
      </c>
      <c r="G106" s="17"/>
      <c r="H106" s="16">
        <f>LOOKUP(G106,标准!$N$229:$N$250,标准!$L$229:$L$250)</f>
        <v>0</v>
      </c>
      <c r="I106" s="30"/>
      <c r="J106" s="16">
        <f>LOOKUP(I106,标准!$J$156:$J$177,标准!$B$156:$B$177)</f>
        <v>20</v>
      </c>
      <c r="K106" s="30"/>
      <c r="L106" s="16">
        <f>CHOOSE(MATCH(K106,{30,11.8,11.6,11.4,11.2,11,10.8,10.6,10.4,10.2,10,9.8,9.6,9.4,9.2,9,8.8,8.5,8.2,8.1,8,4},-1),0,10,20,30,40,50,60,62,64,66,68,70,72,74,76,78,80,85,90,95,100,100)</f>
        <v>100</v>
      </c>
      <c r="M106" s="17"/>
      <c r="N106" s="61" t="e">
        <f>LOOKUP(M106,标准!$J$54:$J$75,标准!$B$54:$B$75)</f>
        <v>#N/A</v>
      </c>
      <c r="O106" s="37"/>
      <c r="P106" s="16">
        <f>LOOKUP(O106,标准!$K$290:$K$321,标准!$I$290:$I$321)</f>
        <v>0</v>
      </c>
      <c r="Q106" s="43"/>
      <c r="R106" s="16">
        <f>CHOOSE(MATCH(Q106,{20,5.4,5.3,5.2,5.1,5,4.5,4.45,4.4,4.35,4.3,4.25,4.2,4.15,4.1,4.05,4,3.52,3.44,3.37,3.3,3.25,3.2,3.15,3.1,3.05,3,2.55,2.5,2.45,2.4,1},-1),0,10,20,30,40,50,60,62,64,66,68,70,72,74,76,78,80,85,90,95,100,101,102,103,104,105,106,107,108,109,110,110)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06" s="15" t="e">
        <f t="shared" si="2"/>
        <v>#DIV/0!</v>
      </c>
      <c r="T106" s="16" t="e">
        <f>LOOKUP(S106,标准!$H$328:$H$332,标准!$G$328:$G$332)</f>
        <v>#DIV/0!</v>
      </c>
    </row>
    <row r="107" spans="1:20" ht="14.25">
      <c r="A107" s="46"/>
      <c r="B107" s="63" t="s">
        <v>94</v>
      </c>
      <c r="C107" s="32"/>
      <c r="D107" s="33"/>
      <c r="E107" s="34" t="e">
        <f t="shared" si="3"/>
        <v>#DIV/0!</v>
      </c>
      <c r="F107" s="18" t="e">
        <f>LOOKUP(E107,标准!$J$16:$J$23,标准!$B$16:$B$23)</f>
        <v>#DIV/0!</v>
      </c>
      <c r="G107" s="17"/>
      <c r="H107" s="16">
        <f>LOOKUP(G107,标准!$N$229:$N$250,标准!$L$229:$L$250)</f>
        <v>0</v>
      </c>
      <c r="I107" s="30"/>
      <c r="J107" s="16">
        <f>LOOKUP(I107,标准!$J$156:$J$177,标准!$B$156:$B$177)</f>
        <v>20</v>
      </c>
      <c r="K107" s="30"/>
      <c r="L107" s="16">
        <f>CHOOSE(MATCH(K107,{30,11.8,11.6,11.4,11.2,11,10.8,10.6,10.4,10.2,10,9.8,9.6,9.4,9.2,9,8.8,8.5,8.2,8.1,8,4},-1),0,10,20,30,40,50,60,62,64,66,68,70,72,74,76,78,80,85,90,95,100,100)</f>
        <v>100</v>
      </c>
      <c r="M107" s="17"/>
      <c r="N107" s="61" t="e">
        <f>LOOKUP(M107,标准!$J$54:$J$75,标准!$B$54:$B$75)</f>
        <v>#N/A</v>
      </c>
      <c r="O107" s="37"/>
      <c r="P107" s="16">
        <f>LOOKUP(O107,标准!$K$290:$K$321,标准!$I$290:$I$321)</f>
        <v>0</v>
      </c>
      <c r="Q107" s="43"/>
      <c r="R107" s="16">
        <f>CHOOSE(MATCH(Q107,{20,5.4,5.3,5.2,5.1,5,4.5,4.45,4.4,4.35,4.3,4.25,4.2,4.15,4.1,4.05,4,3.52,3.44,3.37,3.3,3.25,3.2,3.15,3.1,3.05,3,2.55,2.5,2.45,2.4,1},-1),0,10,20,30,40,50,60,62,64,66,68,70,72,74,76,78,80,85,90,95,100,101,102,103,104,105,106,107,108,109,110,110)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07" s="15" t="e">
        <f t="shared" si="2"/>
        <v>#DIV/0!</v>
      </c>
      <c r="T107" s="16" t="e">
        <f>LOOKUP(S107,标准!$H$328:$H$332,标准!$G$328:$G$332)</f>
        <v>#DIV/0!</v>
      </c>
    </row>
    <row r="108" spans="1:20" ht="14.25">
      <c r="A108" s="46"/>
      <c r="B108" s="63" t="s">
        <v>94</v>
      </c>
      <c r="C108" s="32"/>
      <c r="D108" s="33"/>
      <c r="E108" s="34" t="e">
        <f t="shared" si="3"/>
        <v>#DIV/0!</v>
      </c>
      <c r="F108" s="18" t="e">
        <f>LOOKUP(E108,标准!$J$16:$J$23,标准!$B$16:$B$23)</f>
        <v>#DIV/0!</v>
      </c>
      <c r="G108" s="17"/>
      <c r="H108" s="16">
        <f>LOOKUP(G108,标准!$N$229:$N$250,标准!$L$229:$L$250)</f>
        <v>0</v>
      </c>
      <c r="I108" s="30"/>
      <c r="J108" s="16">
        <f>LOOKUP(I108,标准!$J$156:$J$177,标准!$B$156:$B$177)</f>
        <v>20</v>
      </c>
      <c r="K108" s="30"/>
      <c r="L108" s="16">
        <f>CHOOSE(MATCH(K108,{30,11.8,11.6,11.4,11.2,11,10.8,10.6,10.4,10.2,10,9.8,9.6,9.4,9.2,9,8.8,8.5,8.2,8.1,8,4},-1),0,10,20,30,40,50,60,62,64,66,68,70,72,74,76,78,80,85,90,95,100,100)</f>
        <v>100</v>
      </c>
      <c r="M108" s="17"/>
      <c r="N108" s="61" t="e">
        <f>LOOKUP(M108,标准!$J$54:$J$75,标准!$B$54:$B$75)</f>
        <v>#N/A</v>
      </c>
      <c r="O108" s="37"/>
      <c r="P108" s="16">
        <f>LOOKUP(O108,标准!$K$290:$K$321,标准!$I$290:$I$321)</f>
        <v>0</v>
      </c>
      <c r="Q108" s="43"/>
      <c r="R108" s="16">
        <f>CHOOSE(MATCH(Q108,{20,5.4,5.3,5.2,5.1,5,4.5,4.45,4.4,4.35,4.3,4.25,4.2,4.15,4.1,4.05,4,3.52,3.44,3.37,3.3,3.25,3.2,3.15,3.1,3.05,3,2.55,2.5,2.45,2.4,1},-1),0,10,20,30,40,50,60,62,64,66,68,70,72,74,76,78,80,85,90,95,100,101,102,103,104,105,106,107,108,109,110,110)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08" s="15" t="e">
        <f t="shared" si="2"/>
        <v>#DIV/0!</v>
      </c>
      <c r="T108" s="16" t="e">
        <f>LOOKUP(S108,标准!$H$328:$H$332,标准!$G$328:$G$332)</f>
        <v>#DIV/0!</v>
      </c>
    </row>
    <row r="109" spans="1:20" ht="14.25">
      <c r="A109" s="46"/>
      <c r="B109" s="63" t="s">
        <v>94</v>
      </c>
      <c r="C109" s="32"/>
      <c r="D109" s="33"/>
      <c r="E109" s="34" t="e">
        <f t="shared" si="3"/>
        <v>#DIV/0!</v>
      </c>
      <c r="F109" s="18" t="e">
        <f>LOOKUP(E109,标准!$J$16:$J$23,标准!$B$16:$B$23)</f>
        <v>#DIV/0!</v>
      </c>
      <c r="G109" s="17"/>
      <c r="H109" s="16">
        <f>LOOKUP(G109,标准!$N$229:$N$250,标准!$L$229:$L$250)</f>
        <v>0</v>
      </c>
      <c r="I109" s="30"/>
      <c r="J109" s="16">
        <f>LOOKUP(I109,标准!$J$156:$J$177,标准!$B$156:$B$177)</f>
        <v>20</v>
      </c>
      <c r="K109" s="30"/>
      <c r="L109" s="16">
        <f>CHOOSE(MATCH(K109,{30,11.8,11.6,11.4,11.2,11,10.8,10.6,10.4,10.2,10,9.8,9.6,9.4,9.2,9,8.8,8.5,8.2,8.1,8,4},-1),0,10,20,30,40,50,60,62,64,66,68,70,72,74,76,78,80,85,90,95,100,100)</f>
        <v>100</v>
      </c>
      <c r="M109" s="17"/>
      <c r="N109" s="61" t="e">
        <f>LOOKUP(M109,标准!$J$54:$J$75,标准!$B$54:$B$75)</f>
        <v>#N/A</v>
      </c>
      <c r="O109" s="37"/>
      <c r="P109" s="16">
        <f>LOOKUP(O109,标准!$K$290:$K$321,标准!$I$290:$I$321)</f>
        <v>0</v>
      </c>
      <c r="Q109" s="43"/>
      <c r="R109" s="16">
        <f>CHOOSE(MATCH(Q109,{20,5.4,5.3,5.2,5.1,5,4.5,4.45,4.4,4.35,4.3,4.25,4.2,4.15,4.1,4.05,4,3.52,3.44,3.37,3.3,3.25,3.2,3.15,3.1,3.05,3,2.55,2.5,2.45,2.4,1},-1),0,10,20,30,40,50,60,62,64,66,68,70,72,74,76,78,80,85,90,95,100,101,102,103,104,105,106,107,108,109,110,110)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09" s="15" t="e">
        <f t="shared" si="2"/>
        <v>#DIV/0!</v>
      </c>
      <c r="T109" s="16" t="e">
        <f>LOOKUP(S109,标准!$H$328:$H$332,标准!$G$328:$G$332)</f>
        <v>#DIV/0!</v>
      </c>
    </row>
    <row r="110" spans="1:20" ht="14.25">
      <c r="A110" s="46"/>
      <c r="B110" s="63" t="s">
        <v>94</v>
      </c>
      <c r="C110" s="32"/>
      <c r="D110" s="33"/>
      <c r="E110" s="34" t="e">
        <f t="shared" si="3"/>
        <v>#DIV/0!</v>
      </c>
      <c r="F110" s="18" t="e">
        <f>LOOKUP(E110,标准!$J$16:$J$23,标准!$B$16:$B$23)</f>
        <v>#DIV/0!</v>
      </c>
      <c r="G110" s="17"/>
      <c r="H110" s="16">
        <f>LOOKUP(G110,标准!$N$229:$N$250,标准!$L$229:$L$250)</f>
        <v>0</v>
      </c>
      <c r="I110" s="30"/>
      <c r="J110" s="16">
        <f>LOOKUP(I110,标准!$J$156:$J$177,标准!$B$156:$B$177)</f>
        <v>20</v>
      </c>
      <c r="K110" s="30"/>
      <c r="L110" s="16">
        <f>CHOOSE(MATCH(K110,{30,11.8,11.6,11.4,11.2,11,10.8,10.6,10.4,10.2,10,9.8,9.6,9.4,9.2,9,8.8,8.5,8.2,8.1,8,4},-1),0,10,20,30,40,50,60,62,64,66,68,70,72,74,76,78,80,85,90,95,100,100)</f>
        <v>100</v>
      </c>
      <c r="M110" s="17"/>
      <c r="N110" s="61" t="e">
        <f>LOOKUP(M110,标准!$J$54:$J$75,标准!$B$54:$B$75)</f>
        <v>#N/A</v>
      </c>
      <c r="O110" s="37"/>
      <c r="P110" s="16">
        <f>LOOKUP(O110,标准!$K$290:$K$321,标准!$I$290:$I$321)</f>
        <v>0</v>
      </c>
      <c r="Q110" s="43"/>
      <c r="R110" s="16">
        <f>CHOOSE(MATCH(Q110,{20,5.4,5.3,5.2,5.1,5,4.5,4.45,4.4,4.35,4.3,4.25,4.2,4.15,4.1,4.05,4,3.52,3.44,3.37,3.3,3.25,3.2,3.15,3.1,3.05,3,2.55,2.5,2.45,2.4,1},-1),0,10,20,30,40,50,60,62,64,66,68,70,72,74,76,78,80,85,90,95,100,101,102,103,104,105,106,107,108,109,110,110)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10" s="15" t="e">
        <f t="shared" si="2"/>
        <v>#DIV/0!</v>
      </c>
      <c r="T110" s="16" t="e">
        <f>LOOKUP(S110,标准!$H$328:$H$332,标准!$G$328:$G$332)</f>
        <v>#DIV/0!</v>
      </c>
    </row>
    <row r="111" spans="1:20" ht="14.25">
      <c r="A111" s="46"/>
      <c r="B111" s="63" t="s">
        <v>94</v>
      </c>
      <c r="C111" s="32"/>
      <c r="D111" s="33"/>
      <c r="E111" s="34" t="e">
        <f t="shared" si="3"/>
        <v>#DIV/0!</v>
      </c>
      <c r="F111" s="18" t="e">
        <f>LOOKUP(E111,标准!$J$16:$J$23,标准!$B$16:$B$23)</f>
        <v>#DIV/0!</v>
      </c>
      <c r="G111" s="17"/>
      <c r="H111" s="16">
        <f>LOOKUP(G111,标准!$N$229:$N$250,标准!$L$229:$L$250)</f>
        <v>0</v>
      </c>
      <c r="I111" s="30"/>
      <c r="J111" s="16">
        <f>LOOKUP(I111,标准!$J$156:$J$177,标准!$B$156:$B$177)</f>
        <v>20</v>
      </c>
      <c r="K111" s="30"/>
      <c r="L111" s="16">
        <f>CHOOSE(MATCH(K111,{30,11.8,11.6,11.4,11.2,11,10.8,10.6,10.4,10.2,10,9.8,9.6,9.4,9.2,9,8.8,8.5,8.2,8.1,8,4},-1),0,10,20,30,40,50,60,62,64,66,68,70,72,74,76,78,80,85,90,95,100,100)</f>
        <v>100</v>
      </c>
      <c r="M111" s="17"/>
      <c r="N111" s="61" t="e">
        <f>LOOKUP(M111,标准!$J$54:$J$75,标准!$B$54:$B$75)</f>
        <v>#N/A</v>
      </c>
      <c r="O111" s="37"/>
      <c r="P111" s="16">
        <f>LOOKUP(O111,标准!$K$290:$K$321,标准!$I$290:$I$321)</f>
        <v>0</v>
      </c>
      <c r="Q111" s="43"/>
      <c r="R111" s="16">
        <f>CHOOSE(MATCH(Q111,{20,5.4,5.3,5.2,5.1,5,4.5,4.45,4.4,4.35,4.3,4.25,4.2,4.15,4.1,4.05,4,3.52,3.44,3.37,3.3,3.25,3.2,3.15,3.1,3.05,3,2.55,2.5,2.45,2.4,1},-1),0,10,20,30,40,50,60,62,64,66,68,70,72,74,76,78,80,85,90,95,100,101,102,103,104,105,106,107,108,109,110,110)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11" s="15" t="e">
        <f t="shared" si="2"/>
        <v>#DIV/0!</v>
      </c>
      <c r="T111" s="16" t="e">
        <f>LOOKUP(S111,标准!$H$328:$H$332,标准!$G$328:$G$332)</f>
        <v>#DIV/0!</v>
      </c>
    </row>
    <row r="112" spans="1:20" ht="14.25">
      <c r="A112" s="46"/>
      <c r="B112" s="63" t="s">
        <v>94</v>
      </c>
      <c r="C112" s="32"/>
      <c r="D112" s="33"/>
      <c r="E112" s="34" t="e">
        <f t="shared" si="3"/>
        <v>#DIV/0!</v>
      </c>
      <c r="F112" s="18" t="e">
        <f>LOOKUP(E112,标准!$J$16:$J$23,标准!$B$16:$B$23)</f>
        <v>#DIV/0!</v>
      </c>
      <c r="G112" s="17"/>
      <c r="H112" s="16">
        <f>LOOKUP(G112,标准!$N$229:$N$250,标准!$L$229:$L$250)</f>
        <v>0</v>
      </c>
      <c r="I112" s="30"/>
      <c r="J112" s="16">
        <f>LOOKUP(I112,标准!$J$156:$J$177,标准!$B$156:$B$177)</f>
        <v>20</v>
      </c>
      <c r="K112" s="30"/>
      <c r="L112" s="16">
        <f>CHOOSE(MATCH(K112,{30,11.8,11.6,11.4,11.2,11,10.8,10.6,10.4,10.2,10,9.8,9.6,9.4,9.2,9,8.8,8.5,8.2,8.1,8,4},-1),0,10,20,30,40,50,60,62,64,66,68,70,72,74,76,78,80,85,90,95,100,100)</f>
        <v>100</v>
      </c>
      <c r="M112" s="17"/>
      <c r="N112" s="61" t="e">
        <f>LOOKUP(M112,标准!$J$54:$J$75,标准!$B$54:$B$75)</f>
        <v>#N/A</v>
      </c>
      <c r="O112" s="37"/>
      <c r="P112" s="16">
        <f>LOOKUP(O112,标准!$K$290:$K$321,标准!$I$290:$I$321)</f>
        <v>0</v>
      </c>
      <c r="Q112" s="43"/>
      <c r="R112" s="16">
        <f>CHOOSE(MATCH(Q112,{20,5.4,5.3,5.2,5.1,5,4.5,4.45,4.4,4.35,4.3,4.25,4.2,4.15,4.1,4.05,4,3.52,3.44,3.37,3.3,3.25,3.2,3.15,3.1,3.05,3,2.55,2.5,2.45,2.4,1},-1),0,10,20,30,40,50,60,62,64,66,68,70,72,74,76,78,80,85,90,95,100,101,102,103,104,105,106,107,108,109,110,110)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12" s="15" t="e">
        <f t="shared" si="2"/>
        <v>#DIV/0!</v>
      </c>
      <c r="T112" s="16" t="e">
        <f>LOOKUP(S112,标准!$H$328:$H$332,标准!$G$328:$G$332)</f>
        <v>#DIV/0!</v>
      </c>
    </row>
    <row r="113" spans="1:20" ht="14.25">
      <c r="A113" s="46"/>
      <c r="B113" s="63" t="s">
        <v>94</v>
      </c>
      <c r="C113" s="32"/>
      <c r="D113" s="33"/>
      <c r="E113" s="34" t="e">
        <f t="shared" si="3"/>
        <v>#DIV/0!</v>
      </c>
      <c r="F113" s="18" t="e">
        <f>LOOKUP(E113,标准!$J$16:$J$23,标准!$B$16:$B$23)</f>
        <v>#DIV/0!</v>
      </c>
      <c r="G113" s="17"/>
      <c r="H113" s="16">
        <f>LOOKUP(G113,标准!$N$229:$N$250,标准!$L$229:$L$250)</f>
        <v>0</v>
      </c>
      <c r="I113" s="30"/>
      <c r="J113" s="16">
        <f>LOOKUP(I113,标准!$J$156:$J$177,标准!$B$156:$B$177)</f>
        <v>20</v>
      </c>
      <c r="K113" s="30"/>
      <c r="L113" s="16">
        <f>CHOOSE(MATCH(K113,{30,11.8,11.6,11.4,11.2,11,10.8,10.6,10.4,10.2,10,9.8,9.6,9.4,9.2,9,8.8,8.5,8.2,8.1,8,4},-1),0,10,20,30,40,50,60,62,64,66,68,70,72,74,76,78,80,85,90,95,100,100)</f>
        <v>100</v>
      </c>
      <c r="M113" s="17"/>
      <c r="N113" s="61" t="e">
        <f>LOOKUP(M113,标准!$J$54:$J$75,标准!$B$54:$B$75)</f>
        <v>#N/A</v>
      </c>
      <c r="O113" s="37"/>
      <c r="P113" s="16">
        <f>LOOKUP(O113,标准!$K$290:$K$321,标准!$I$290:$I$321)</f>
        <v>0</v>
      </c>
      <c r="Q113" s="43"/>
      <c r="R113" s="16">
        <f>CHOOSE(MATCH(Q113,{20,5.4,5.3,5.2,5.1,5,4.5,4.45,4.4,4.35,4.3,4.25,4.2,4.15,4.1,4.05,4,3.52,3.44,3.37,3.3,3.25,3.2,3.15,3.1,3.05,3,2.55,2.5,2.45,2.4,1},-1),0,10,20,30,40,50,60,62,64,66,68,70,72,74,76,78,80,85,90,95,100,101,102,103,104,105,106,107,108,109,110,110)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13" s="15" t="e">
        <f t="shared" si="2"/>
        <v>#DIV/0!</v>
      </c>
      <c r="T113" s="16" t="e">
        <f>LOOKUP(S113,标准!$H$328:$H$332,标准!$G$328:$G$332)</f>
        <v>#DIV/0!</v>
      </c>
    </row>
    <row r="114" spans="1:20" ht="14.25">
      <c r="A114" s="46"/>
      <c r="B114" s="63" t="s">
        <v>94</v>
      </c>
      <c r="C114" s="32"/>
      <c r="D114" s="33"/>
      <c r="E114" s="34" t="e">
        <f t="shared" si="3"/>
        <v>#DIV/0!</v>
      </c>
      <c r="F114" s="18" t="e">
        <f>LOOKUP(E114,标准!$J$16:$J$23,标准!$B$16:$B$23)</f>
        <v>#DIV/0!</v>
      </c>
      <c r="G114" s="17"/>
      <c r="H114" s="16">
        <f>LOOKUP(G114,标准!$N$229:$N$250,标准!$L$229:$L$250)</f>
        <v>0</v>
      </c>
      <c r="I114" s="30"/>
      <c r="J114" s="16">
        <f>LOOKUP(I114,标准!$J$156:$J$177,标准!$B$156:$B$177)</f>
        <v>20</v>
      </c>
      <c r="K114" s="30"/>
      <c r="L114" s="16">
        <f>CHOOSE(MATCH(K114,{30,11.8,11.6,11.4,11.2,11,10.8,10.6,10.4,10.2,10,9.8,9.6,9.4,9.2,9,8.8,8.5,8.2,8.1,8,4},-1),0,10,20,30,40,50,60,62,64,66,68,70,72,74,76,78,80,85,90,95,100,100)</f>
        <v>100</v>
      </c>
      <c r="M114" s="17"/>
      <c r="N114" s="61" t="e">
        <f>LOOKUP(M114,标准!$J$54:$J$75,标准!$B$54:$B$75)</f>
        <v>#N/A</v>
      </c>
      <c r="O114" s="37"/>
      <c r="P114" s="16">
        <f>LOOKUP(O114,标准!$K$290:$K$321,标准!$I$290:$I$321)</f>
        <v>0</v>
      </c>
      <c r="Q114" s="43"/>
      <c r="R114" s="16">
        <f>CHOOSE(MATCH(Q114,{20,5.4,5.3,5.2,5.1,5,4.5,4.45,4.4,4.35,4.3,4.25,4.2,4.15,4.1,4.05,4,3.52,3.44,3.37,3.3,3.25,3.2,3.15,3.1,3.05,3,2.55,2.5,2.45,2.4,1},-1),0,10,20,30,40,50,60,62,64,66,68,70,72,74,76,78,80,85,90,95,100,101,102,103,104,105,106,107,108,109,110,110)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14" s="15" t="e">
        <f t="shared" si="2"/>
        <v>#DIV/0!</v>
      </c>
      <c r="T114" s="16" t="e">
        <f>LOOKUP(S114,标准!$H$328:$H$332,标准!$G$328:$G$332)</f>
        <v>#DIV/0!</v>
      </c>
    </row>
    <row r="115" spans="1:20" ht="14.25">
      <c r="A115" s="46"/>
      <c r="B115" s="63" t="s">
        <v>94</v>
      </c>
      <c r="C115" s="32"/>
      <c r="D115" s="33"/>
      <c r="E115" s="34" t="e">
        <f t="shared" si="3"/>
        <v>#DIV/0!</v>
      </c>
      <c r="F115" s="18" t="e">
        <f>LOOKUP(E115,标准!$J$16:$J$23,标准!$B$16:$B$23)</f>
        <v>#DIV/0!</v>
      </c>
      <c r="G115" s="17"/>
      <c r="H115" s="16">
        <f>LOOKUP(G115,标准!$N$229:$N$250,标准!$L$229:$L$250)</f>
        <v>0</v>
      </c>
      <c r="I115" s="30"/>
      <c r="J115" s="16">
        <f>LOOKUP(I115,标准!$J$156:$J$177,标准!$B$156:$B$177)</f>
        <v>20</v>
      </c>
      <c r="K115" s="30"/>
      <c r="L115" s="16">
        <f>CHOOSE(MATCH(K115,{30,11.8,11.6,11.4,11.2,11,10.8,10.6,10.4,10.2,10,9.8,9.6,9.4,9.2,9,8.8,8.5,8.2,8.1,8,4},-1),0,10,20,30,40,50,60,62,64,66,68,70,72,74,76,78,80,85,90,95,100,100)</f>
        <v>100</v>
      </c>
      <c r="M115" s="17"/>
      <c r="N115" s="61" t="e">
        <f>LOOKUP(M115,标准!$J$54:$J$75,标准!$B$54:$B$75)</f>
        <v>#N/A</v>
      </c>
      <c r="O115" s="37"/>
      <c r="P115" s="16">
        <f>LOOKUP(O115,标准!$K$290:$K$321,标准!$I$290:$I$321)</f>
        <v>0</v>
      </c>
      <c r="Q115" s="43"/>
      <c r="R115" s="16">
        <f>CHOOSE(MATCH(Q115,{20,5.4,5.3,5.2,5.1,5,4.5,4.45,4.4,4.35,4.3,4.25,4.2,4.15,4.1,4.05,4,3.52,3.44,3.37,3.3,3.25,3.2,3.15,3.1,3.05,3,2.55,2.5,2.45,2.4,1},-1),0,10,20,30,40,50,60,62,64,66,68,70,72,74,76,78,80,85,90,95,100,101,102,103,104,105,106,107,108,109,110,110)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15" s="15" t="e">
        <f t="shared" si="2"/>
        <v>#DIV/0!</v>
      </c>
      <c r="T115" s="16" t="e">
        <f>LOOKUP(S115,标准!$H$328:$H$332,标准!$G$328:$G$332)</f>
        <v>#DIV/0!</v>
      </c>
    </row>
    <row r="116" spans="1:20" ht="14.25">
      <c r="A116" s="46"/>
      <c r="B116" s="63" t="s">
        <v>94</v>
      </c>
      <c r="C116" s="32"/>
      <c r="D116" s="33"/>
      <c r="E116" s="34" t="e">
        <f t="shared" si="3"/>
        <v>#DIV/0!</v>
      </c>
      <c r="F116" s="18" t="e">
        <f>LOOKUP(E116,标准!$J$16:$J$23,标准!$B$16:$B$23)</f>
        <v>#DIV/0!</v>
      </c>
      <c r="G116" s="17"/>
      <c r="H116" s="16">
        <f>LOOKUP(G116,标准!$N$229:$N$250,标准!$L$229:$L$250)</f>
        <v>0</v>
      </c>
      <c r="I116" s="30"/>
      <c r="J116" s="16">
        <f>LOOKUP(I116,标准!$J$156:$J$177,标准!$B$156:$B$177)</f>
        <v>20</v>
      </c>
      <c r="K116" s="30"/>
      <c r="L116" s="16">
        <f>CHOOSE(MATCH(K116,{30,11.8,11.6,11.4,11.2,11,10.8,10.6,10.4,10.2,10,9.8,9.6,9.4,9.2,9,8.8,8.5,8.2,8.1,8,4},-1),0,10,20,30,40,50,60,62,64,66,68,70,72,74,76,78,80,85,90,95,100,100)</f>
        <v>100</v>
      </c>
      <c r="M116" s="17"/>
      <c r="N116" s="61" t="e">
        <f>LOOKUP(M116,标准!$J$54:$J$75,标准!$B$54:$B$75)</f>
        <v>#N/A</v>
      </c>
      <c r="O116" s="37"/>
      <c r="P116" s="16">
        <f>LOOKUP(O116,标准!$K$290:$K$321,标准!$I$290:$I$321)</f>
        <v>0</v>
      </c>
      <c r="Q116" s="43"/>
      <c r="R116" s="16">
        <f>CHOOSE(MATCH(Q116,{20,5.4,5.3,5.2,5.1,5,4.5,4.45,4.4,4.35,4.3,4.25,4.2,4.15,4.1,4.05,4,3.52,3.44,3.37,3.3,3.25,3.2,3.15,3.1,3.05,3,2.55,2.5,2.45,2.4,1},-1),0,10,20,30,40,50,60,62,64,66,68,70,72,74,76,78,80,85,90,95,100,101,102,103,104,105,106,107,108,109,110,110)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16" s="15" t="e">
        <f t="shared" si="2"/>
        <v>#DIV/0!</v>
      </c>
      <c r="T116" s="16" t="e">
        <f>LOOKUP(S116,标准!$H$328:$H$332,标准!$G$328:$G$332)</f>
        <v>#DIV/0!</v>
      </c>
    </row>
    <row r="117" spans="1:20" ht="14.25">
      <c r="A117" s="46"/>
      <c r="B117" s="63" t="s">
        <v>94</v>
      </c>
      <c r="C117" s="32"/>
      <c r="D117" s="33"/>
      <c r="E117" s="34" t="e">
        <f t="shared" si="3"/>
        <v>#DIV/0!</v>
      </c>
      <c r="F117" s="18" t="e">
        <f>LOOKUP(E117,标准!$J$16:$J$23,标准!$B$16:$B$23)</f>
        <v>#DIV/0!</v>
      </c>
      <c r="G117" s="17"/>
      <c r="H117" s="16">
        <f>LOOKUP(G117,标准!$N$229:$N$250,标准!$L$229:$L$250)</f>
        <v>0</v>
      </c>
      <c r="I117" s="30"/>
      <c r="J117" s="16">
        <f>LOOKUP(I117,标准!$J$156:$J$177,标准!$B$156:$B$177)</f>
        <v>20</v>
      </c>
      <c r="K117" s="30"/>
      <c r="L117" s="16">
        <f>CHOOSE(MATCH(K117,{30,11.8,11.6,11.4,11.2,11,10.8,10.6,10.4,10.2,10,9.8,9.6,9.4,9.2,9,8.8,8.5,8.2,8.1,8,4},-1),0,10,20,30,40,50,60,62,64,66,68,70,72,74,76,78,80,85,90,95,100,100)</f>
        <v>100</v>
      </c>
      <c r="M117" s="17"/>
      <c r="N117" s="61" t="e">
        <f>LOOKUP(M117,标准!$J$54:$J$75,标准!$B$54:$B$75)</f>
        <v>#N/A</v>
      </c>
      <c r="O117" s="37"/>
      <c r="P117" s="16">
        <f>LOOKUP(O117,标准!$K$290:$K$321,标准!$I$290:$I$321)</f>
        <v>0</v>
      </c>
      <c r="Q117" s="43"/>
      <c r="R117" s="16">
        <f>CHOOSE(MATCH(Q117,{20,5.4,5.3,5.2,5.1,5,4.5,4.45,4.4,4.35,4.3,4.25,4.2,4.15,4.1,4.05,4,3.52,3.44,3.37,3.3,3.25,3.2,3.15,3.1,3.05,3,2.55,2.5,2.45,2.4,1},-1),0,10,20,30,40,50,60,62,64,66,68,70,72,74,76,78,80,85,90,95,100,101,102,103,104,105,106,107,108,109,110,110)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17" s="15" t="e">
        <f t="shared" si="2"/>
        <v>#DIV/0!</v>
      </c>
      <c r="T117" s="16" t="e">
        <f>LOOKUP(S117,标准!$H$328:$H$332,标准!$G$328:$G$332)</f>
        <v>#DIV/0!</v>
      </c>
    </row>
    <row r="118" spans="1:20" ht="14.25">
      <c r="A118" s="46"/>
      <c r="B118" s="63" t="s">
        <v>94</v>
      </c>
      <c r="C118" s="32"/>
      <c r="D118" s="33"/>
      <c r="E118" s="34" t="e">
        <f t="shared" si="3"/>
        <v>#DIV/0!</v>
      </c>
      <c r="F118" s="18" t="e">
        <f>LOOKUP(E118,标准!$J$16:$J$23,标准!$B$16:$B$23)</f>
        <v>#DIV/0!</v>
      </c>
      <c r="G118" s="17"/>
      <c r="H118" s="16">
        <f>LOOKUP(G118,标准!$N$229:$N$250,标准!$L$229:$L$250)</f>
        <v>0</v>
      </c>
      <c r="I118" s="30"/>
      <c r="J118" s="16">
        <f>LOOKUP(I118,标准!$J$156:$J$177,标准!$B$156:$B$177)</f>
        <v>20</v>
      </c>
      <c r="K118" s="30"/>
      <c r="L118" s="16">
        <f>CHOOSE(MATCH(K118,{30,11.8,11.6,11.4,11.2,11,10.8,10.6,10.4,10.2,10,9.8,9.6,9.4,9.2,9,8.8,8.5,8.2,8.1,8,4},-1),0,10,20,30,40,50,60,62,64,66,68,70,72,74,76,78,80,85,90,95,100,100)</f>
        <v>100</v>
      </c>
      <c r="M118" s="17"/>
      <c r="N118" s="61" t="e">
        <f>LOOKUP(M118,标准!$J$54:$J$75,标准!$B$54:$B$75)</f>
        <v>#N/A</v>
      </c>
      <c r="O118" s="37"/>
      <c r="P118" s="16">
        <f>LOOKUP(O118,标准!$K$290:$K$321,标准!$I$290:$I$321)</f>
        <v>0</v>
      </c>
      <c r="Q118" s="43"/>
      <c r="R118" s="16">
        <f>CHOOSE(MATCH(Q118,{20,5.4,5.3,5.2,5.1,5,4.5,4.45,4.4,4.35,4.3,4.25,4.2,4.15,4.1,4.05,4,3.52,3.44,3.37,3.3,3.25,3.2,3.15,3.1,3.05,3,2.55,2.5,2.45,2.4,1},-1),0,10,20,30,40,50,60,62,64,66,68,70,72,74,76,78,80,85,90,95,100,101,102,103,104,105,106,107,108,109,110,110)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18" s="15" t="e">
        <f t="shared" si="2"/>
        <v>#DIV/0!</v>
      </c>
      <c r="T118" s="16" t="e">
        <f>LOOKUP(S118,标准!$H$328:$H$332,标准!$G$328:$G$332)</f>
        <v>#DIV/0!</v>
      </c>
    </row>
    <row r="119" spans="1:20" ht="14.25">
      <c r="A119" s="46"/>
      <c r="B119" s="63" t="s">
        <v>94</v>
      </c>
      <c r="C119" s="32"/>
      <c r="D119" s="33"/>
      <c r="E119" s="34" t="e">
        <f t="shared" si="3"/>
        <v>#DIV/0!</v>
      </c>
      <c r="F119" s="18" t="e">
        <f>LOOKUP(E119,标准!$J$16:$J$23,标准!$B$16:$B$23)</f>
        <v>#DIV/0!</v>
      </c>
      <c r="G119" s="17"/>
      <c r="H119" s="16">
        <f>LOOKUP(G119,标准!$N$229:$N$250,标准!$L$229:$L$250)</f>
        <v>0</v>
      </c>
      <c r="I119" s="30"/>
      <c r="J119" s="16">
        <f>LOOKUP(I119,标准!$J$156:$J$177,标准!$B$156:$B$177)</f>
        <v>20</v>
      </c>
      <c r="K119" s="30"/>
      <c r="L119" s="16">
        <f>CHOOSE(MATCH(K119,{30,11.8,11.6,11.4,11.2,11,10.8,10.6,10.4,10.2,10,9.8,9.6,9.4,9.2,9,8.8,8.5,8.2,8.1,8,4},-1),0,10,20,30,40,50,60,62,64,66,68,70,72,74,76,78,80,85,90,95,100,100)</f>
        <v>100</v>
      </c>
      <c r="M119" s="17"/>
      <c r="N119" s="61" t="e">
        <f>LOOKUP(M119,标准!$J$54:$J$75,标准!$B$54:$B$75)</f>
        <v>#N/A</v>
      </c>
      <c r="O119" s="37"/>
      <c r="P119" s="16">
        <f>LOOKUP(O119,标准!$K$290:$K$321,标准!$I$290:$I$321)</f>
        <v>0</v>
      </c>
      <c r="Q119" s="43"/>
      <c r="R119" s="16">
        <f>CHOOSE(MATCH(Q119,{20,5.4,5.3,5.2,5.1,5,4.5,4.45,4.4,4.35,4.3,4.25,4.2,4.15,4.1,4.05,4,3.52,3.44,3.37,3.3,3.25,3.2,3.15,3.1,3.05,3,2.55,2.5,2.45,2.4,1},-1),0,10,20,30,40,50,60,62,64,66,68,70,72,74,76,78,80,85,90,95,100,101,102,103,104,105,106,107,108,109,110,110)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19" s="15" t="e">
        <f t="shared" si="2"/>
        <v>#DIV/0!</v>
      </c>
      <c r="T119" s="16" t="e">
        <f>LOOKUP(S119,标准!$H$328:$H$332,标准!$G$328:$G$332)</f>
        <v>#DIV/0!</v>
      </c>
    </row>
    <row r="120" spans="1:20" ht="14.25">
      <c r="A120" s="46"/>
      <c r="B120" s="63" t="s">
        <v>94</v>
      </c>
      <c r="C120" s="32"/>
      <c r="D120" s="33"/>
      <c r="E120" s="34" t="e">
        <f t="shared" si="3"/>
        <v>#DIV/0!</v>
      </c>
      <c r="F120" s="18" t="e">
        <f>LOOKUP(E120,标准!$J$16:$J$23,标准!$B$16:$B$23)</f>
        <v>#DIV/0!</v>
      </c>
      <c r="G120" s="17"/>
      <c r="H120" s="16">
        <f>LOOKUP(G120,标准!$N$229:$N$250,标准!$L$229:$L$250)</f>
        <v>0</v>
      </c>
      <c r="I120" s="30"/>
      <c r="J120" s="16">
        <f>LOOKUP(I120,标准!$J$156:$J$177,标准!$B$156:$B$177)</f>
        <v>20</v>
      </c>
      <c r="K120" s="30"/>
      <c r="L120" s="16">
        <f>CHOOSE(MATCH(K120,{30,11.8,11.6,11.4,11.2,11,10.8,10.6,10.4,10.2,10,9.8,9.6,9.4,9.2,9,8.8,8.5,8.2,8.1,8,4},-1),0,10,20,30,40,50,60,62,64,66,68,70,72,74,76,78,80,85,90,95,100,100)</f>
        <v>100</v>
      </c>
      <c r="M120" s="17"/>
      <c r="N120" s="61" t="e">
        <f>LOOKUP(M120,标准!$J$54:$J$75,标准!$B$54:$B$75)</f>
        <v>#N/A</v>
      </c>
      <c r="O120" s="37"/>
      <c r="P120" s="16">
        <f>LOOKUP(O120,标准!$K$290:$K$321,标准!$I$290:$I$321)</f>
        <v>0</v>
      </c>
      <c r="Q120" s="43"/>
      <c r="R120" s="16">
        <f>CHOOSE(MATCH(Q120,{20,5.4,5.3,5.2,5.1,5,4.5,4.45,4.4,4.35,4.3,4.25,4.2,4.15,4.1,4.05,4,3.52,3.44,3.37,3.3,3.25,3.2,3.15,3.1,3.05,3,2.55,2.5,2.45,2.4,1},-1),0,10,20,30,40,50,60,62,64,66,68,70,72,74,76,78,80,85,90,95,100,101,102,103,104,105,106,107,108,109,110,110)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20" s="15" t="e">
        <f t="shared" si="2"/>
        <v>#DIV/0!</v>
      </c>
      <c r="T120" s="16" t="e">
        <f>LOOKUP(S120,标准!$H$328:$H$332,标准!$G$328:$G$332)</f>
        <v>#DIV/0!</v>
      </c>
    </row>
    <row r="121" spans="1:20" ht="14.25">
      <c r="A121" s="46"/>
      <c r="B121" s="63" t="s">
        <v>94</v>
      </c>
      <c r="C121" s="32"/>
      <c r="D121" s="33"/>
      <c r="E121" s="34" t="e">
        <f t="shared" si="3"/>
        <v>#DIV/0!</v>
      </c>
      <c r="F121" s="18" t="e">
        <f>LOOKUP(E121,标准!$J$16:$J$23,标准!$B$16:$B$23)</f>
        <v>#DIV/0!</v>
      </c>
      <c r="G121" s="17"/>
      <c r="H121" s="16">
        <f>LOOKUP(G121,标准!$N$229:$N$250,标准!$L$229:$L$250)</f>
        <v>0</v>
      </c>
      <c r="I121" s="30"/>
      <c r="J121" s="16">
        <f>LOOKUP(I121,标准!$J$156:$J$177,标准!$B$156:$B$177)</f>
        <v>20</v>
      </c>
      <c r="K121" s="30"/>
      <c r="L121" s="16">
        <f>CHOOSE(MATCH(K121,{30,11.8,11.6,11.4,11.2,11,10.8,10.6,10.4,10.2,10,9.8,9.6,9.4,9.2,9,8.8,8.5,8.2,8.1,8,4},-1),0,10,20,30,40,50,60,62,64,66,68,70,72,74,76,78,80,85,90,95,100,100)</f>
        <v>100</v>
      </c>
      <c r="M121" s="17"/>
      <c r="N121" s="61" t="e">
        <f>LOOKUP(M121,标准!$J$54:$J$75,标准!$B$54:$B$75)</f>
        <v>#N/A</v>
      </c>
      <c r="O121" s="37"/>
      <c r="P121" s="16">
        <f>LOOKUP(O121,标准!$K$290:$K$321,标准!$I$290:$I$321)</f>
        <v>0</v>
      </c>
      <c r="Q121" s="43"/>
      <c r="R121" s="16">
        <f>CHOOSE(MATCH(Q121,{20,5.4,5.3,5.2,5.1,5,4.5,4.45,4.4,4.35,4.3,4.25,4.2,4.15,4.1,4.05,4,3.52,3.44,3.37,3.3,3.25,3.2,3.15,3.1,3.05,3,2.55,2.5,2.45,2.4,1},-1),0,10,20,30,40,50,60,62,64,66,68,70,72,74,76,78,80,85,90,95,100,101,102,103,104,105,106,107,108,109,110,110)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21" s="15" t="e">
        <f t="shared" si="2"/>
        <v>#DIV/0!</v>
      </c>
      <c r="T121" s="16" t="e">
        <f>LOOKUP(S121,标准!$H$328:$H$332,标准!$G$328:$G$332)</f>
        <v>#DIV/0!</v>
      </c>
    </row>
    <row r="122" spans="1:20" ht="14.25">
      <c r="A122" s="46"/>
      <c r="B122" s="63" t="s">
        <v>94</v>
      </c>
      <c r="C122" s="32"/>
      <c r="D122" s="33"/>
      <c r="E122" s="34" t="e">
        <f t="shared" si="3"/>
        <v>#DIV/0!</v>
      </c>
      <c r="F122" s="18" t="e">
        <f>LOOKUP(E122,标准!$J$16:$J$23,标准!$B$16:$B$23)</f>
        <v>#DIV/0!</v>
      </c>
      <c r="G122" s="17"/>
      <c r="H122" s="16">
        <f>LOOKUP(G122,标准!$N$229:$N$250,标准!$L$229:$L$250)</f>
        <v>0</v>
      </c>
      <c r="I122" s="30"/>
      <c r="J122" s="16">
        <f>LOOKUP(I122,标准!$J$156:$J$177,标准!$B$156:$B$177)</f>
        <v>20</v>
      </c>
      <c r="K122" s="30"/>
      <c r="L122" s="16">
        <f>CHOOSE(MATCH(K122,{30,11.8,11.6,11.4,11.2,11,10.8,10.6,10.4,10.2,10,9.8,9.6,9.4,9.2,9,8.8,8.5,8.2,8.1,8,4},-1),0,10,20,30,40,50,60,62,64,66,68,70,72,74,76,78,80,85,90,95,100,100)</f>
        <v>100</v>
      </c>
      <c r="M122" s="17"/>
      <c r="N122" s="61" t="e">
        <f>LOOKUP(M122,标准!$J$54:$J$75,标准!$B$54:$B$75)</f>
        <v>#N/A</v>
      </c>
      <c r="O122" s="37"/>
      <c r="P122" s="16">
        <f>LOOKUP(O122,标准!$K$290:$K$321,标准!$I$290:$I$321)</f>
        <v>0</v>
      </c>
      <c r="Q122" s="43"/>
      <c r="R122" s="16">
        <f>CHOOSE(MATCH(Q122,{20,5.4,5.3,5.2,5.1,5,4.5,4.45,4.4,4.35,4.3,4.25,4.2,4.15,4.1,4.05,4,3.52,3.44,3.37,3.3,3.25,3.2,3.15,3.1,3.05,3,2.55,2.5,2.45,2.4,1},-1),0,10,20,30,40,50,60,62,64,66,68,70,72,74,76,78,80,85,90,95,100,101,102,103,104,105,106,107,108,109,110,110)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22" s="15" t="e">
        <f t="shared" si="2"/>
        <v>#DIV/0!</v>
      </c>
      <c r="T122" s="16" t="e">
        <f>LOOKUP(S122,标准!$H$328:$H$332,标准!$G$328:$G$332)</f>
        <v>#DIV/0!</v>
      </c>
    </row>
    <row r="123" spans="1:20" ht="14.25">
      <c r="A123" s="46"/>
      <c r="B123" s="63" t="s">
        <v>94</v>
      </c>
      <c r="C123" s="32"/>
      <c r="D123" s="33"/>
      <c r="E123" s="34" t="e">
        <f t="shared" si="3"/>
        <v>#DIV/0!</v>
      </c>
      <c r="F123" s="18" t="e">
        <f>LOOKUP(E123,标准!$J$16:$J$23,标准!$B$16:$B$23)</f>
        <v>#DIV/0!</v>
      </c>
      <c r="G123" s="17"/>
      <c r="H123" s="16">
        <f>LOOKUP(G123,标准!$N$229:$N$250,标准!$L$229:$L$250)</f>
        <v>0</v>
      </c>
      <c r="I123" s="30"/>
      <c r="J123" s="16">
        <f>LOOKUP(I123,标准!$J$156:$J$177,标准!$B$156:$B$177)</f>
        <v>20</v>
      </c>
      <c r="K123" s="30"/>
      <c r="L123" s="16">
        <f>CHOOSE(MATCH(K123,{30,11.8,11.6,11.4,11.2,11,10.8,10.6,10.4,10.2,10,9.8,9.6,9.4,9.2,9,8.8,8.5,8.2,8.1,8,4},-1),0,10,20,30,40,50,60,62,64,66,68,70,72,74,76,78,80,85,90,95,100,100)</f>
        <v>100</v>
      </c>
      <c r="M123" s="17"/>
      <c r="N123" s="61" t="e">
        <f>LOOKUP(M123,标准!$J$54:$J$75,标准!$B$54:$B$75)</f>
        <v>#N/A</v>
      </c>
      <c r="O123" s="37"/>
      <c r="P123" s="16">
        <f>LOOKUP(O123,标准!$K$290:$K$321,标准!$I$290:$I$321)</f>
        <v>0</v>
      </c>
      <c r="Q123" s="43"/>
      <c r="R123" s="16">
        <f>CHOOSE(MATCH(Q123,{20,5.4,5.3,5.2,5.1,5,4.5,4.45,4.4,4.35,4.3,4.25,4.2,4.15,4.1,4.05,4,3.52,3.44,3.37,3.3,3.25,3.2,3.15,3.1,3.05,3,2.55,2.5,2.45,2.4,1},-1),0,10,20,30,40,50,60,62,64,66,68,70,72,74,76,78,80,85,90,95,100,101,102,103,104,105,106,107,108,109,110,110)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23" s="15" t="e">
        <f t="shared" si="2"/>
        <v>#DIV/0!</v>
      </c>
      <c r="T123" s="16" t="e">
        <f>LOOKUP(S123,标准!$H$328:$H$332,标准!$G$328:$G$332)</f>
        <v>#DIV/0!</v>
      </c>
    </row>
    <row r="124" spans="1:20" ht="14.25">
      <c r="A124" s="46"/>
      <c r="B124" s="63" t="s">
        <v>94</v>
      </c>
      <c r="C124" s="32"/>
      <c r="D124" s="33"/>
      <c r="E124" s="34" t="e">
        <f t="shared" si="3"/>
        <v>#DIV/0!</v>
      </c>
      <c r="F124" s="18" t="e">
        <f>LOOKUP(E124,标准!$J$16:$J$23,标准!$B$16:$B$23)</f>
        <v>#DIV/0!</v>
      </c>
      <c r="G124" s="17"/>
      <c r="H124" s="16">
        <f>LOOKUP(G124,标准!$N$229:$N$250,标准!$L$229:$L$250)</f>
        <v>0</v>
      </c>
      <c r="I124" s="30"/>
      <c r="J124" s="16">
        <f>LOOKUP(I124,标准!$J$156:$J$177,标准!$B$156:$B$177)</f>
        <v>20</v>
      </c>
      <c r="K124" s="30"/>
      <c r="L124" s="16">
        <f>CHOOSE(MATCH(K124,{30,11.8,11.6,11.4,11.2,11,10.8,10.6,10.4,10.2,10,9.8,9.6,9.4,9.2,9,8.8,8.5,8.2,8.1,8,4},-1),0,10,20,30,40,50,60,62,64,66,68,70,72,74,76,78,80,85,90,95,100,100)</f>
        <v>100</v>
      </c>
      <c r="M124" s="17"/>
      <c r="N124" s="61" t="e">
        <f>LOOKUP(M124,标准!$J$54:$J$75,标准!$B$54:$B$75)</f>
        <v>#N/A</v>
      </c>
      <c r="O124" s="37"/>
      <c r="P124" s="16">
        <f>LOOKUP(O124,标准!$K$290:$K$321,标准!$I$290:$I$321)</f>
        <v>0</v>
      </c>
      <c r="Q124" s="43"/>
      <c r="R124" s="16">
        <f>CHOOSE(MATCH(Q124,{20,5.4,5.3,5.2,5.1,5,4.5,4.45,4.4,4.35,4.3,4.25,4.2,4.15,4.1,4.05,4,3.52,3.44,3.37,3.3,3.25,3.2,3.15,3.1,3.05,3,2.55,2.5,2.45,2.4,1},-1),0,10,20,30,40,50,60,62,64,66,68,70,72,74,76,78,80,85,90,95,100,101,102,103,104,105,106,107,108,109,110,110)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24" s="15" t="e">
        <f t="shared" si="2"/>
        <v>#DIV/0!</v>
      </c>
      <c r="T124" s="16" t="e">
        <f>LOOKUP(S124,标准!$H$328:$H$332,标准!$G$328:$G$332)</f>
        <v>#DIV/0!</v>
      </c>
    </row>
    <row r="125" spans="1:20" ht="14.25">
      <c r="A125" s="46"/>
      <c r="B125" s="63" t="s">
        <v>94</v>
      </c>
      <c r="C125" s="32"/>
      <c r="D125" s="33"/>
      <c r="E125" s="34" t="e">
        <f t="shared" si="3"/>
        <v>#DIV/0!</v>
      </c>
      <c r="F125" s="18" t="e">
        <f>LOOKUP(E125,标准!$J$16:$J$23,标准!$B$16:$B$23)</f>
        <v>#DIV/0!</v>
      </c>
      <c r="G125" s="17"/>
      <c r="H125" s="16">
        <f>LOOKUP(G125,标准!$N$229:$N$250,标准!$L$229:$L$250)</f>
        <v>0</v>
      </c>
      <c r="I125" s="30"/>
      <c r="J125" s="16">
        <f>LOOKUP(I125,标准!$J$156:$J$177,标准!$B$156:$B$177)</f>
        <v>20</v>
      </c>
      <c r="K125" s="30"/>
      <c r="L125" s="16">
        <f>CHOOSE(MATCH(K125,{30,11.8,11.6,11.4,11.2,11,10.8,10.6,10.4,10.2,10,9.8,9.6,9.4,9.2,9,8.8,8.5,8.2,8.1,8,4},-1),0,10,20,30,40,50,60,62,64,66,68,70,72,74,76,78,80,85,90,95,100,100)</f>
        <v>100</v>
      </c>
      <c r="M125" s="17"/>
      <c r="N125" s="61" t="e">
        <f>LOOKUP(M125,标准!$J$54:$J$75,标准!$B$54:$B$75)</f>
        <v>#N/A</v>
      </c>
      <c r="O125" s="37"/>
      <c r="P125" s="16">
        <f>LOOKUP(O125,标准!$K$290:$K$321,标准!$I$290:$I$321)</f>
        <v>0</v>
      </c>
      <c r="Q125" s="43"/>
      <c r="R125" s="16">
        <f>CHOOSE(MATCH(Q125,{20,5.4,5.3,5.2,5.1,5,4.5,4.45,4.4,4.35,4.3,4.25,4.2,4.15,4.1,4.05,4,3.52,3.44,3.37,3.3,3.25,3.2,3.15,3.1,3.05,3,2.55,2.5,2.45,2.4,1},-1),0,10,20,30,40,50,60,62,64,66,68,70,72,74,76,78,80,85,90,95,100,101,102,103,104,105,106,107,108,109,110,110)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25" s="15" t="e">
        <f t="shared" si="2"/>
        <v>#DIV/0!</v>
      </c>
      <c r="T125" s="16" t="e">
        <f>LOOKUP(S125,标准!$H$328:$H$332,标准!$G$328:$G$332)</f>
        <v>#DIV/0!</v>
      </c>
    </row>
    <row r="126" spans="1:20" ht="14.25">
      <c r="A126" s="46"/>
      <c r="B126" s="63" t="s">
        <v>94</v>
      </c>
      <c r="C126" s="32"/>
      <c r="D126" s="33"/>
      <c r="E126" s="34" t="e">
        <f t="shared" si="3"/>
        <v>#DIV/0!</v>
      </c>
      <c r="F126" s="18" t="e">
        <f>LOOKUP(E126,标准!$J$16:$J$23,标准!$B$16:$B$23)</f>
        <v>#DIV/0!</v>
      </c>
      <c r="G126" s="17"/>
      <c r="H126" s="16">
        <f>LOOKUP(G126,标准!$N$229:$N$250,标准!$L$229:$L$250)</f>
        <v>0</v>
      </c>
      <c r="I126" s="30"/>
      <c r="J126" s="16">
        <f>LOOKUP(I126,标准!$J$156:$J$177,标准!$B$156:$B$177)</f>
        <v>20</v>
      </c>
      <c r="K126" s="30"/>
      <c r="L126" s="16">
        <f>CHOOSE(MATCH(K126,{30,11.8,11.6,11.4,11.2,11,10.8,10.6,10.4,10.2,10,9.8,9.6,9.4,9.2,9,8.8,8.5,8.2,8.1,8,4},-1),0,10,20,30,40,50,60,62,64,66,68,70,72,74,76,78,80,85,90,95,100,100)</f>
        <v>100</v>
      </c>
      <c r="M126" s="17"/>
      <c r="N126" s="61" t="e">
        <f>LOOKUP(M126,标准!$J$54:$J$75,标准!$B$54:$B$75)</f>
        <v>#N/A</v>
      </c>
      <c r="O126" s="37"/>
      <c r="P126" s="16">
        <f>LOOKUP(O126,标准!$K$290:$K$321,标准!$I$290:$I$321)</f>
        <v>0</v>
      </c>
      <c r="Q126" s="43"/>
      <c r="R126" s="16">
        <f>CHOOSE(MATCH(Q126,{20,5.4,5.3,5.2,5.1,5,4.5,4.45,4.4,4.35,4.3,4.25,4.2,4.15,4.1,4.05,4,3.52,3.44,3.37,3.3,3.25,3.2,3.15,3.1,3.05,3,2.55,2.5,2.45,2.4,1},-1),0,10,20,30,40,50,60,62,64,66,68,70,72,74,76,78,80,85,90,95,100,101,102,103,104,105,106,107,108,109,110,110)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26" s="15" t="e">
        <f t="shared" si="2"/>
        <v>#DIV/0!</v>
      </c>
      <c r="T126" s="16" t="e">
        <f>LOOKUP(S126,标准!$H$328:$H$332,标准!$G$328:$G$332)</f>
        <v>#DIV/0!</v>
      </c>
    </row>
    <row r="127" spans="1:20" ht="14.25">
      <c r="A127" s="46"/>
      <c r="B127" s="63" t="s">
        <v>94</v>
      </c>
      <c r="C127" s="32"/>
      <c r="D127" s="33"/>
      <c r="E127" s="34" t="e">
        <f t="shared" si="3"/>
        <v>#DIV/0!</v>
      </c>
      <c r="F127" s="18" t="e">
        <f>LOOKUP(E127,标准!$J$16:$J$23,标准!$B$16:$B$23)</f>
        <v>#DIV/0!</v>
      </c>
      <c r="G127" s="17"/>
      <c r="H127" s="16">
        <f>LOOKUP(G127,标准!$N$229:$N$250,标准!$L$229:$L$250)</f>
        <v>0</v>
      </c>
      <c r="I127" s="30"/>
      <c r="J127" s="16">
        <f>LOOKUP(I127,标准!$J$156:$J$177,标准!$B$156:$B$177)</f>
        <v>20</v>
      </c>
      <c r="K127" s="30"/>
      <c r="L127" s="16">
        <f>CHOOSE(MATCH(K127,{30,11.8,11.6,11.4,11.2,11,10.8,10.6,10.4,10.2,10,9.8,9.6,9.4,9.2,9,8.8,8.5,8.2,8.1,8,4},-1),0,10,20,30,40,50,60,62,64,66,68,70,72,74,76,78,80,85,90,95,100,100)</f>
        <v>100</v>
      </c>
      <c r="M127" s="17"/>
      <c r="N127" s="61" t="e">
        <f>LOOKUP(M127,标准!$J$54:$J$75,标准!$B$54:$B$75)</f>
        <v>#N/A</v>
      </c>
      <c r="O127" s="37"/>
      <c r="P127" s="16">
        <f>LOOKUP(O127,标准!$K$290:$K$321,标准!$I$290:$I$321)</f>
        <v>0</v>
      </c>
      <c r="Q127" s="43"/>
      <c r="R127" s="16">
        <f>CHOOSE(MATCH(Q127,{20,5.4,5.3,5.2,5.1,5,4.5,4.45,4.4,4.35,4.3,4.25,4.2,4.15,4.1,4.05,4,3.52,3.44,3.37,3.3,3.25,3.2,3.15,3.1,3.05,3,2.55,2.5,2.45,2.4,1},-1),0,10,20,30,40,50,60,62,64,66,68,70,72,74,76,78,80,85,90,95,100,101,102,103,104,105,106,107,108,109,110,110)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27" s="15" t="e">
        <f t="shared" si="2"/>
        <v>#DIV/0!</v>
      </c>
      <c r="T127" s="16" t="e">
        <f>LOOKUP(S127,标准!$H$328:$H$332,标准!$G$328:$G$332)</f>
        <v>#DIV/0!</v>
      </c>
    </row>
    <row r="128" spans="1:20" ht="14.25">
      <c r="A128" s="46"/>
      <c r="B128" s="63" t="s">
        <v>94</v>
      </c>
      <c r="C128" s="32"/>
      <c r="D128" s="33"/>
      <c r="E128" s="34" t="e">
        <f t="shared" si="3"/>
        <v>#DIV/0!</v>
      </c>
      <c r="F128" s="18" t="e">
        <f>LOOKUP(E128,标准!$J$16:$J$23,标准!$B$16:$B$23)</f>
        <v>#DIV/0!</v>
      </c>
      <c r="G128" s="17"/>
      <c r="H128" s="16">
        <f>LOOKUP(G128,标准!$N$229:$N$250,标准!$L$229:$L$250)</f>
        <v>0</v>
      </c>
      <c r="I128" s="30"/>
      <c r="J128" s="16">
        <f>LOOKUP(I128,标准!$J$156:$J$177,标准!$B$156:$B$177)</f>
        <v>20</v>
      </c>
      <c r="K128" s="30"/>
      <c r="L128" s="16">
        <f>CHOOSE(MATCH(K128,{30,11.8,11.6,11.4,11.2,11,10.8,10.6,10.4,10.2,10,9.8,9.6,9.4,9.2,9,8.8,8.5,8.2,8.1,8,4},-1),0,10,20,30,40,50,60,62,64,66,68,70,72,74,76,78,80,85,90,95,100,100)</f>
        <v>100</v>
      </c>
      <c r="M128" s="17"/>
      <c r="N128" s="61" t="e">
        <f>LOOKUP(M128,标准!$J$54:$J$75,标准!$B$54:$B$75)</f>
        <v>#N/A</v>
      </c>
      <c r="O128" s="37"/>
      <c r="P128" s="16">
        <f>LOOKUP(O128,标准!$K$290:$K$321,标准!$I$290:$I$321)</f>
        <v>0</v>
      </c>
      <c r="Q128" s="43"/>
      <c r="R128" s="16">
        <f>CHOOSE(MATCH(Q128,{20,5.4,5.3,5.2,5.1,5,4.5,4.45,4.4,4.35,4.3,4.25,4.2,4.15,4.1,4.05,4,3.52,3.44,3.37,3.3,3.25,3.2,3.15,3.1,3.05,3,2.55,2.5,2.45,2.4,1},-1),0,10,20,30,40,50,60,62,64,66,68,70,72,74,76,78,80,85,90,95,100,101,102,103,104,105,106,107,108,109,110,110)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28" s="15" t="e">
        <f t="shared" si="2"/>
        <v>#DIV/0!</v>
      </c>
      <c r="T128" s="16" t="e">
        <f>LOOKUP(S128,标准!$H$328:$H$332,标准!$G$328:$G$332)</f>
        <v>#DIV/0!</v>
      </c>
    </row>
    <row r="129" spans="1:20" ht="14.25">
      <c r="A129" s="46"/>
      <c r="B129" s="63" t="s">
        <v>94</v>
      </c>
      <c r="C129" s="32"/>
      <c r="D129" s="33"/>
      <c r="E129" s="34" t="e">
        <f t="shared" si="3"/>
        <v>#DIV/0!</v>
      </c>
      <c r="F129" s="18" t="e">
        <f>LOOKUP(E129,标准!$J$16:$J$23,标准!$B$16:$B$23)</f>
        <v>#DIV/0!</v>
      </c>
      <c r="G129" s="17"/>
      <c r="H129" s="16">
        <f>LOOKUP(G129,标准!$N$229:$N$250,标准!$L$229:$L$250)</f>
        <v>0</v>
      </c>
      <c r="I129" s="30"/>
      <c r="J129" s="16">
        <f>LOOKUP(I129,标准!$J$156:$J$177,标准!$B$156:$B$177)</f>
        <v>20</v>
      </c>
      <c r="K129" s="30"/>
      <c r="L129" s="16">
        <f>CHOOSE(MATCH(K129,{30,11.8,11.6,11.4,11.2,11,10.8,10.6,10.4,10.2,10,9.8,9.6,9.4,9.2,9,8.8,8.5,8.2,8.1,8,4},-1),0,10,20,30,40,50,60,62,64,66,68,70,72,74,76,78,80,85,90,95,100,100)</f>
        <v>100</v>
      </c>
      <c r="M129" s="17"/>
      <c r="N129" s="61" t="e">
        <f>LOOKUP(M129,标准!$J$54:$J$75,标准!$B$54:$B$75)</f>
        <v>#N/A</v>
      </c>
      <c r="O129" s="37"/>
      <c r="P129" s="16">
        <f>LOOKUP(O129,标准!$K$290:$K$321,标准!$I$290:$I$321)</f>
        <v>0</v>
      </c>
      <c r="Q129" s="43"/>
      <c r="R129" s="16">
        <f>CHOOSE(MATCH(Q129,{20,5.4,5.3,5.2,5.1,5,4.5,4.45,4.4,4.35,4.3,4.25,4.2,4.15,4.1,4.05,4,3.52,3.44,3.37,3.3,3.25,3.2,3.15,3.1,3.05,3,2.55,2.5,2.45,2.4,1},-1),0,10,20,30,40,50,60,62,64,66,68,70,72,74,76,78,80,85,90,95,100,101,102,103,104,105,106,107,108,109,110,110)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29" s="15" t="e">
        <f t="shared" si="2"/>
        <v>#DIV/0!</v>
      </c>
      <c r="T129" s="16" t="e">
        <f>LOOKUP(S129,标准!$H$328:$H$332,标准!$G$328:$G$332)</f>
        <v>#DIV/0!</v>
      </c>
    </row>
    <row r="130" spans="1:20" ht="14.25">
      <c r="A130" s="46"/>
      <c r="B130" s="63" t="s">
        <v>94</v>
      </c>
      <c r="C130" s="32"/>
      <c r="D130" s="33"/>
      <c r="E130" s="34" t="e">
        <f t="shared" si="3"/>
        <v>#DIV/0!</v>
      </c>
      <c r="F130" s="18" t="e">
        <f>LOOKUP(E130,标准!$J$16:$J$23,标准!$B$16:$B$23)</f>
        <v>#DIV/0!</v>
      </c>
      <c r="G130" s="17"/>
      <c r="H130" s="16">
        <f>LOOKUP(G130,标准!$N$229:$N$250,标准!$L$229:$L$250)</f>
        <v>0</v>
      </c>
      <c r="I130" s="30"/>
      <c r="J130" s="16">
        <f>LOOKUP(I130,标准!$J$156:$J$177,标准!$B$156:$B$177)</f>
        <v>20</v>
      </c>
      <c r="K130" s="30"/>
      <c r="L130" s="16">
        <f>CHOOSE(MATCH(K130,{30,11.8,11.6,11.4,11.2,11,10.8,10.6,10.4,10.2,10,9.8,9.6,9.4,9.2,9,8.8,8.5,8.2,8.1,8,4},-1),0,10,20,30,40,50,60,62,64,66,68,70,72,74,76,78,80,85,90,95,100,100)</f>
        <v>100</v>
      </c>
      <c r="M130" s="17"/>
      <c r="N130" s="61" t="e">
        <f>LOOKUP(M130,标准!$J$54:$J$75,标准!$B$54:$B$75)</f>
        <v>#N/A</v>
      </c>
      <c r="O130" s="37"/>
      <c r="P130" s="16">
        <f>LOOKUP(O130,标准!$K$290:$K$321,标准!$I$290:$I$321)</f>
        <v>0</v>
      </c>
      <c r="Q130" s="43"/>
      <c r="R130" s="16">
        <f>CHOOSE(MATCH(Q130,{20,5.4,5.3,5.2,5.1,5,4.5,4.45,4.4,4.35,4.3,4.25,4.2,4.15,4.1,4.05,4,3.52,3.44,3.37,3.3,3.25,3.2,3.15,3.1,3.05,3,2.55,2.5,2.45,2.4,1},-1),0,10,20,30,40,50,60,62,64,66,68,70,72,74,76,78,80,85,90,95,100,101,102,103,104,105,106,107,108,109,110,110)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30" s="15" t="e">
        <f t="shared" si="2"/>
        <v>#DIV/0!</v>
      </c>
      <c r="T130" s="16" t="e">
        <f>LOOKUP(S130,标准!$H$328:$H$332,标准!$G$328:$G$332)</f>
        <v>#DIV/0!</v>
      </c>
    </row>
    <row r="131" spans="1:20" ht="14.25">
      <c r="A131" s="46"/>
      <c r="B131" s="63" t="s">
        <v>94</v>
      </c>
      <c r="C131" s="32"/>
      <c r="D131" s="33"/>
      <c r="E131" s="34" t="e">
        <f t="shared" si="3"/>
        <v>#DIV/0!</v>
      </c>
      <c r="F131" s="18" t="e">
        <f>LOOKUP(E131,标准!$J$16:$J$23,标准!$B$16:$B$23)</f>
        <v>#DIV/0!</v>
      </c>
      <c r="G131" s="17"/>
      <c r="H131" s="16">
        <f>LOOKUP(G131,标准!$N$229:$N$250,标准!$L$229:$L$250)</f>
        <v>0</v>
      </c>
      <c r="I131" s="30"/>
      <c r="J131" s="16">
        <f>LOOKUP(I131,标准!$J$156:$J$177,标准!$B$156:$B$177)</f>
        <v>20</v>
      </c>
      <c r="K131" s="30"/>
      <c r="L131" s="16">
        <f>CHOOSE(MATCH(K131,{30,11.8,11.6,11.4,11.2,11,10.8,10.6,10.4,10.2,10,9.8,9.6,9.4,9.2,9,8.8,8.5,8.2,8.1,8,4},-1),0,10,20,30,40,50,60,62,64,66,68,70,72,74,76,78,80,85,90,95,100,100)</f>
        <v>100</v>
      </c>
      <c r="M131" s="17"/>
      <c r="N131" s="61" t="e">
        <f>LOOKUP(M131,标准!$J$54:$J$75,标准!$B$54:$B$75)</f>
        <v>#N/A</v>
      </c>
      <c r="O131" s="37"/>
      <c r="P131" s="16">
        <f>LOOKUP(O131,标准!$K$290:$K$321,标准!$I$290:$I$321)</f>
        <v>0</v>
      </c>
      <c r="Q131" s="43"/>
      <c r="R131" s="16">
        <f>CHOOSE(MATCH(Q131,{20,5.4,5.3,5.2,5.1,5,4.5,4.45,4.4,4.35,4.3,4.25,4.2,4.15,4.1,4.05,4,3.52,3.44,3.37,3.3,3.25,3.2,3.15,3.1,3.05,3,2.55,2.5,2.45,2.4,1},-1),0,10,20,30,40,50,60,62,64,66,68,70,72,74,76,78,80,85,90,95,100,101,102,103,104,105,106,107,108,109,110,110)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31" s="15" t="e">
        <f t="shared" si="2"/>
        <v>#DIV/0!</v>
      </c>
      <c r="T131" s="16" t="e">
        <f>LOOKUP(S131,标准!$H$328:$H$332,标准!$G$328:$G$332)</f>
        <v>#DIV/0!</v>
      </c>
    </row>
    <row r="132" spans="1:20" ht="14.25">
      <c r="A132" s="46"/>
      <c r="B132" s="63" t="s">
        <v>94</v>
      </c>
      <c r="C132" s="32"/>
      <c r="D132" s="33"/>
      <c r="E132" s="34" t="e">
        <f t="shared" si="3"/>
        <v>#DIV/0!</v>
      </c>
      <c r="F132" s="18" t="e">
        <f>LOOKUP(E132,标准!$J$16:$J$23,标准!$B$16:$B$23)</f>
        <v>#DIV/0!</v>
      </c>
      <c r="G132" s="17"/>
      <c r="H132" s="16">
        <f>LOOKUP(G132,标准!$N$229:$N$250,标准!$L$229:$L$250)</f>
        <v>0</v>
      </c>
      <c r="I132" s="30"/>
      <c r="J132" s="16">
        <f>LOOKUP(I132,标准!$J$156:$J$177,标准!$B$156:$B$177)</f>
        <v>20</v>
      </c>
      <c r="K132" s="30"/>
      <c r="L132" s="16">
        <f>CHOOSE(MATCH(K132,{30,11.8,11.6,11.4,11.2,11,10.8,10.6,10.4,10.2,10,9.8,9.6,9.4,9.2,9,8.8,8.5,8.2,8.1,8,4},-1),0,10,20,30,40,50,60,62,64,66,68,70,72,74,76,78,80,85,90,95,100,100)</f>
        <v>100</v>
      </c>
      <c r="M132" s="17"/>
      <c r="N132" s="61" t="e">
        <f>LOOKUP(M132,标准!$J$54:$J$75,标准!$B$54:$B$75)</f>
        <v>#N/A</v>
      </c>
      <c r="O132" s="37"/>
      <c r="P132" s="16">
        <f>LOOKUP(O132,标准!$K$290:$K$321,标准!$I$290:$I$321)</f>
        <v>0</v>
      </c>
      <c r="Q132" s="43"/>
      <c r="R132" s="16">
        <f>CHOOSE(MATCH(Q132,{20,5.4,5.3,5.2,5.1,5,4.5,4.45,4.4,4.35,4.3,4.25,4.2,4.15,4.1,4.05,4,3.52,3.44,3.37,3.3,3.25,3.2,3.15,3.1,3.05,3,2.55,2.5,2.45,2.4,1},-1),0,10,20,30,40,50,60,62,64,66,68,70,72,74,76,78,80,85,90,95,100,101,102,103,104,105,106,107,108,109,110,110)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32" s="15" t="e">
        <f t="shared" ref="S132:S150" si="4">F132*0.15+H132*0.1+J132*0.1+L132*0.2+N132*0.15+P132*0.1+R132*0.2</f>
        <v>#DIV/0!</v>
      </c>
      <c r="T132" s="16" t="e">
        <f>LOOKUP(S132,标准!$H$328:$H$332,标准!$G$328:$G$332)</f>
        <v>#DIV/0!</v>
      </c>
    </row>
    <row r="133" spans="1:20" ht="14.25">
      <c r="A133" s="46"/>
      <c r="B133" s="63" t="s">
        <v>94</v>
      </c>
      <c r="C133" s="32"/>
      <c r="D133" s="33"/>
      <c r="E133" s="34" t="e">
        <f t="shared" si="3"/>
        <v>#DIV/0!</v>
      </c>
      <c r="F133" s="18" t="e">
        <f>LOOKUP(E133,标准!$J$16:$J$23,标准!$B$16:$B$23)</f>
        <v>#DIV/0!</v>
      </c>
      <c r="G133" s="17"/>
      <c r="H133" s="16">
        <f>LOOKUP(G133,标准!$N$229:$N$250,标准!$L$229:$L$250)</f>
        <v>0</v>
      </c>
      <c r="I133" s="30"/>
      <c r="J133" s="16">
        <f>LOOKUP(I133,标准!$J$156:$J$177,标准!$B$156:$B$177)</f>
        <v>20</v>
      </c>
      <c r="K133" s="30"/>
      <c r="L133" s="16">
        <f>CHOOSE(MATCH(K133,{30,11.8,11.6,11.4,11.2,11,10.8,10.6,10.4,10.2,10,9.8,9.6,9.4,9.2,9,8.8,8.5,8.2,8.1,8,4},-1),0,10,20,30,40,50,60,62,64,66,68,70,72,74,76,78,80,85,90,95,100,100)</f>
        <v>100</v>
      </c>
      <c r="M133" s="17"/>
      <c r="N133" s="61" t="e">
        <f>LOOKUP(M133,标准!$J$54:$J$75,标准!$B$54:$B$75)</f>
        <v>#N/A</v>
      </c>
      <c r="O133" s="37"/>
      <c r="P133" s="16">
        <f>LOOKUP(O133,标准!$K$290:$K$321,标准!$I$290:$I$321)</f>
        <v>0</v>
      </c>
      <c r="Q133" s="43"/>
      <c r="R133" s="16">
        <f>CHOOSE(MATCH(Q133,{20,5.4,5.3,5.2,5.1,5,4.5,4.45,4.4,4.35,4.3,4.25,4.2,4.15,4.1,4.05,4,3.52,3.44,3.37,3.3,3.25,3.2,3.15,3.1,3.05,3,2.55,2.5,2.45,2.4,1},-1),0,10,20,30,40,50,60,62,64,66,68,70,72,74,76,78,80,85,90,95,100,101,102,103,104,105,106,107,108,109,110,110)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33" s="15" t="e">
        <f t="shared" si="4"/>
        <v>#DIV/0!</v>
      </c>
      <c r="T133" s="16" t="e">
        <f>LOOKUP(S133,标准!$H$328:$H$332,标准!$G$328:$G$332)</f>
        <v>#DIV/0!</v>
      </c>
    </row>
    <row r="134" spans="1:20" ht="14.25">
      <c r="A134" s="46"/>
      <c r="B134" s="63" t="s">
        <v>94</v>
      </c>
      <c r="C134" s="32"/>
      <c r="D134" s="33"/>
      <c r="E134" s="34" t="e">
        <f t="shared" si="3"/>
        <v>#DIV/0!</v>
      </c>
      <c r="F134" s="18" t="e">
        <f>LOOKUP(E134,标准!$J$16:$J$23,标准!$B$16:$B$23)</f>
        <v>#DIV/0!</v>
      </c>
      <c r="G134" s="17"/>
      <c r="H134" s="16">
        <f>LOOKUP(G134,标准!$N$229:$N$250,标准!$L$229:$L$250)</f>
        <v>0</v>
      </c>
      <c r="I134" s="30"/>
      <c r="J134" s="16">
        <f>LOOKUP(I134,标准!$J$156:$J$177,标准!$B$156:$B$177)</f>
        <v>20</v>
      </c>
      <c r="K134" s="30"/>
      <c r="L134" s="16">
        <f>CHOOSE(MATCH(K134,{30,11.8,11.6,11.4,11.2,11,10.8,10.6,10.4,10.2,10,9.8,9.6,9.4,9.2,9,8.8,8.5,8.2,8.1,8,4},-1),0,10,20,30,40,50,60,62,64,66,68,70,72,74,76,78,80,85,90,95,100,100)</f>
        <v>100</v>
      </c>
      <c r="M134" s="17"/>
      <c r="N134" s="61" t="e">
        <f>LOOKUP(M134,标准!$J$54:$J$75,标准!$B$54:$B$75)</f>
        <v>#N/A</v>
      </c>
      <c r="O134" s="37"/>
      <c r="P134" s="16">
        <f>LOOKUP(O134,标准!$K$290:$K$321,标准!$I$290:$I$321)</f>
        <v>0</v>
      </c>
      <c r="Q134" s="43"/>
      <c r="R134" s="16">
        <f>CHOOSE(MATCH(Q134,{20,5.4,5.3,5.2,5.1,5,4.5,4.45,4.4,4.35,4.3,4.25,4.2,4.15,4.1,4.05,4,3.52,3.44,3.37,3.3,3.25,3.2,3.15,3.1,3.05,3,2.55,2.5,2.45,2.4,1},-1),0,10,20,30,40,50,60,62,64,66,68,70,72,74,76,78,80,85,90,95,100,101,102,103,104,105,106,107,108,109,110,110)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34" s="15" t="e">
        <f t="shared" si="4"/>
        <v>#DIV/0!</v>
      </c>
      <c r="T134" s="16" t="e">
        <f>LOOKUP(S134,标准!$H$328:$H$332,标准!$G$328:$G$332)</f>
        <v>#DIV/0!</v>
      </c>
    </row>
    <row r="135" spans="1:20" ht="14.25">
      <c r="A135" s="46"/>
      <c r="B135" s="63" t="s">
        <v>94</v>
      </c>
      <c r="C135" s="32"/>
      <c r="D135" s="33"/>
      <c r="E135" s="34" t="e">
        <f t="shared" si="3"/>
        <v>#DIV/0!</v>
      </c>
      <c r="F135" s="18" t="e">
        <f>LOOKUP(E135,标准!$J$16:$J$23,标准!$B$16:$B$23)</f>
        <v>#DIV/0!</v>
      </c>
      <c r="G135" s="17"/>
      <c r="H135" s="16">
        <f>LOOKUP(G135,标准!$N$229:$N$250,标准!$L$229:$L$250)</f>
        <v>0</v>
      </c>
      <c r="I135" s="30"/>
      <c r="J135" s="16">
        <f>LOOKUP(I135,标准!$J$156:$J$177,标准!$B$156:$B$177)</f>
        <v>20</v>
      </c>
      <c r="K135" s="30"/>
      <c r="L135" s="16">
        <f>CHOOSE(MATCH(K135,{30,11.8,11.6,11.4,11.2,11,10.8,10.6,10.4,10.2,10,9.8,9.6,9.4,9.2,9,8.8,8.5,8.2,8.1,8,4},-1),0,10,20,30,40,50,60,62,64,66,68,70,72,74,76,78,80,85,90,95,100,100)</f>
        <v>100</v>
      </c>
      <c r="M135" s="17"/>
      <c r="N135" s="61" t="e">
        <f>LOOKUP(M135,标准!$J$54:$J$75,标准!$B$54:$B$75)</f>
        <v>#N/A</v>
      </c>
      <c r="O135" s="37"/>
      <c r="P135" s="16">
        <f>LOOKUP(O135,标准!$K$290:$K$321,标准!$I$290:$I$321)</f>
        <v>0</v>
      </c>
      <c r="Q135" s="43"/>
      <c r="R135" s="16">
        <f>CHOOSE(MATCH(Q135,{20,5.4,5.3,5.2,5.1,5,4.5,4.45,4.4,4.35,4.3,4.25,4.2,4.15,4.1,4.05,4,3.52,3.44,3.37,3.3,3.25,3.2,3.15,3.1,3.05,3,2.55,2.5,2.45,2.4,1},-1),0,10,20,30,40,50,60,62,64,66,68,70,72,74,76,78,80,85,90,95,100,101,102,103,104,105,106,107,108,109,110,110)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35" s="15" t="e">
        <f t="shared" si="4"/>
        <v>#DIV/0!</v>
      </c>
      <c r="T135" s="16" t="e">
        <f>LOOKUP(S135,标准!$H$328:$H$332,标准!$G$328:$G$332)</f>
        <v>#DIV/0!</v>
      </c>
    </row>
    <row r="136" spans="1:20" ht="14.25">
      <c r="A136" s="46"/>
      <c r="B136" s="63" t="s">
        <v>94</v>
      </c>
      <c r="C136" s="32"/>
      <c r="D136" s="33"/>
      <c r="E136" s="34" t="e">
        <f t="shared" ref="E136:E150" si="5">D136/(C136*C136)</f>
        <v>#DIV/0!</v>
      </c>
      <c r="F136" s="18" t="e">
        <f>LOOKUP(E136,标准!$J$16:$J$23,标准!$B$16:$B$23)</f>
        <v>#DIV/0!</v>
      </c>
      <c r="G136" s="17"/>
      <c r="H136" s="16">
        <f>LOOKUP(G136,标准!$N$229:$N$250,标准!$L$229:$L$250)</f>
        <v>0</v>
      </c>
      <c r="I136" s="30"/>
      <c r="J136" s="16">
        <f>LOOKUP(I136,标准!$J$156:$J$177,标准!$B$156:$B$177)</f>
        <v>20</v>
      </c>
      <c r="K136" s="30"/>
      <c r="L136" s="16">
        <f>CHOOSE(MATCH(K136,{30,11.8,11.6,11.4,11.2,11,10.8,10.6,10.4,10.2,10,9.8,9.6,9.4,9.2,9,8.8,8.5,8.2,8.1,8,4},-1),0,10,20,30,40,50,60,62,64,66,68,70,72,74,76,78,80,85,90,95,100,100)</f>
        <v>100</v>
      </c>
      <c r="M136" s="17"/>
      <c r="N136" s="61" t="e">
        <f>LOOKUP(M136,标准!$J$54:$J$75,标准!$B$54:$B$75)</f>
        <v>#N/A</v>
      </c>
      <c r="O136" s="37"/>
      <c r="P136" s="16">
        <f>LOOKUP(O136,标准!$K$290:$K$321,标准!$I$290:$I$321)</f>
        <v>0</v>
      </c>
      <c r="Q136" s="43"/>
      <c r="R136" s="16">
        <f>CHOOSE(MATCH(Q136,{20,5.4,5.3,5.2,5.1,5,4.5,4.45,4.4,4.35,4.3,4.25,4.2,4.15,4.1,4.05,4,3.52,3.44,3.37,3.3,3.25,3.2,3.15,3.1,3.05,3,2.55,2.5,2.45,2.4,1},-1),0,10,20,30,40,50,60,62,64,66,68,70,72,74,76,78,80,85,90,95,100,101,102,103,104,105,106,107,108,109,110,110)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36" s="15" t="e">
        <f t="shared" si="4"/>
        <v>#DIV/0!</v>
      </c>
      <c r="T136" s="16" t="e">
        <f>LOOKUP(S136,标准!$H$328:$H$332,标准!$G$328:$G$332)</f>
        <v>#DIV/0!</v>
      </c>
    </row>
    <row r="137" spans="1:20" ht="14.25">
      <c r="A137" s="46"/>
      <c r="B137" s="63" t="s">
        <v>94</v>
      </c>
      <c r="C137" s="32"/>
      <c r="D137" s="33"/>
      <c r="E137" s="34" t="e">
        <f t="shared" si="5"/>
        <v>#DIV/0!</v>
      </c>
      <c r="F137" s="18" t="e">
        <f>LOOKUP(E137,标准!$J$16:$J$23,标准!$B$16:$B$23)</f>
        <v>#DIV/0!</v>
      </c>
      <c r="G137" s="17"/>
      <c r="H137" s="16">
        <f>LOOKUP(G137,标准!$N$229:$N$250,标准!$L$229:$L$250)</f>
        <v>0</v>
      </c>
      <c r="I137" s="30"/>
      <c r="J137" s="16">
        <f>LOOKUP(I137,标准!$J$156:$J$177,标准!$B$156:$B$177)</f>
        <v>20</v>
      </c>
      <c r="K137" s="30"/>
      <c r="L137" s="16">
        <f>CHOOSE(MATCH(K137,{30,11.8,11.6,11.4,11.2,11,10.8,10.6,10.4,10.2,10,9.8,9.6,9.4,9.2,9,8.8,8.5,8.2,8.1,8,4},-1),0,10,20,30,40,50,60,62,64,66,68,70,72,74,76,78,80,85,90,95,100,100)</f>
        <v>100</v>
      </c>
      <c r="M137" s="17"/>
      <c r="N137" s="61" t="e">
        <f>LOOKUP(M137,标准!$J$54:$J$75,标准!$B$54:$B$75)</f>
        <v>#N/A</v>
      </c>
      <c r="O137" s="37"/>
      <c r="P137" s="16">
        <f>LOOKUP(O137,标准!$K$290:$K$321,标准!$I$290:$I$321)</f>
        <v>0</v>
      </c>
      <c r="Q137" s="43"/>
      <c r="R137" s="16">
        <f>CHOOSE(MATCH(Q137,{20,5.4,5.3,5.2,5.1,5,4.5,4.45,4.4,4.35,4.3,4.25,4.2,4.15,4.1,4.05,4,3.52,3.44,3.37,3.3,3.25,3.2,3.15,3.1,3.05,3,2.55,2.5,2.45,2.4,1},-1),0,10,20,30,40,50,60,62,64,66,68,70,72,74,76,78,80,85,90,95,100,101,102,103,104,105,106,107,108,109,110,110)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37" s="15" t="e">
        <f t="shared" si="4"/>
        <v>#DIV/0!</v>
      </c>
      <c r="T137" s="16" t="e">
        <f>LOOKUP(S137,标准!$H$328:$H$332,标准!$G$328:$G$332)</f>
        <v>#DIV/0!</v>
      </c>
    </row>
    <row r="138" spans="1:20" ht="14.25">
      <c r="A138" s="46"/>
      <c r="B138" s="63" t="s">
        <v>94</v>
      </c>
      <c r="C138" s="32"/>
      <c r="D138" s="33"/>
      <c r="E138" s="34" t="e">
        <f t="shared" si="5"/>
        <v>#DIV/0!</v>
      </c>
      <c r="F138" s="18" t="e">
        <f>LOOKUP(E138,标准!$J$16:$J$23,标准!$B$16:$B$23)</f>
        <v>#DIV/0!</v>
      </c>
      <c r="G138" s="17"/>
      <c r="H138" s="16">
        <f>LOOKUP(G138,标准!$N$229:$N$250,标准!$L$229:$L$250)</f>
        <v>0</v>
      </c>
      <c r="I138" s="30"/>
      <c r="J138" s="16">
        <f>LOOKUP(I138,标准!$J$156:$J$177,标准!$B$156:$B$177)</f>
        <v>20</v>
      </c>
      <c r="K138" s="30"/>
      <c r="L138" s="16">
        <f>CHOOSE(MATCH(K138,{30,11.8,11.6,11.4,11.2,11,10.8,10.6,10.4,10.2,10,9.8,9.6,9.4,9.2,9,8.8,8.5,8.2,8.1,8,4},-1),0,10,20,30,40,50,60,62,64,66,68,70,72,74,76,78,80,85,90,95,100,100)</f>
        <v>100</v>
      </c>
      <c r="M138" s="17"/>
      <c r="N138" s="61" t="e">
        <f>LOOKUP(M138,标准!$J$54:$J$75,标准!$B$54:$B$75)</f>
        <v>#N/A</v>
      </c>
      <c r="O138" s="37"/>
      <c r="P138" s="16">
        <f>LOOKUP(O138,标准!$K$290:$K$321,标准!$I$290:$I$321)</f>
        <v>0</v>
      </c>
      <c r="Q138" s="43"/>
      <c r="R138" s="16">
        <f>CHOOSE(MATCH(Q138,{20,5.4,5.3,5.2,5.1,5,4.5,4.45,4.4,4.35,4.3,4.25,4.2,4.15,4.1,4.05,4,3.52,3.44,3.37,3.3,3.25,3.2,3.15,3.1,3.05,3,2.55,2.5,2.45,2.4,1},-1),0,10,20,30,40,50,60,62,64,66,68,70,72,74,76,78,80,85,90,95,100,101,102,103,104,105,106,107,108,109,110,110)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38" s="15" t="e">
        <f t="shared" si="4"/>
        <v>#DIV/0!</v>
      </c>
      <c r="T138" s="16" t="e">
        <f>LOOKUP(S138,标准!$H$328:$H$332,标准!$G$328:$G$332)</f>
        <v>#DIV/0!</v>
      </c>
    </row>
    <row r="139" spans="1:20" ht="14.25">
      <c r="A139" s="46"/>
      <c r="B139" s="63" t="s">
        <v>94</v>
      </c>
      <c r="C139" s="32"/>
      <c r="D139" s="33"/>
      <c r="E139" s="34" t="e">
        <f t="shared" si="5"/>
        <v>#DIV/0!</v>
      </c>
      <c r="F139" s="18" t="e">
        <f>LOOKUP(E139,标准!$J$16:$J$23,标准!$B$16:$B$23)</f>
        <v>#DIV/0!</v>
      </c>
      <c r="G139" s="17"/>
      <c r="H139" s="16">
        <f>LOOKUP(G139,标准!$N$229:$N$250,标准!$L$229:$L$250)</f>
        <v>0</v>
      </c>
      <c r="I139" s="30"/>
      <c r="J139" s="16">
        <f>LOOKUP(I139,标准!$J$156:$J$177,标准!$B$156:$B$177)</f>
        <v>20</v>
      </c>
      <c r="K139" s="30"/>
      <c r="L139" s="16">
        <f>CHOOSE(MATCH(K139,{30,11.8,11.6,11.4,11.2,11,10.8,10.6,10.4,10.2,10,9.8,9.6,9.4,9.2,9,8.8,8.5,8.2,8.1,8,4},-1),0,10,20,30,40,50,60,62,64,66,68,70,72,74,76,78,80,85,90,95,100,100)</f>
        <v>100</v>
      </c>
      <c r="M139" s="17"/>
      <c r="N139" s="61" t="e">
        <f>LOOKUP(M139,标准!$J$54:$J$75,标准!$B$54:$B$75)</f>
        <v>#N/A</v>
      </c>
      <c r="O139" s="37"/>
      <c r="P139" s="16">
        <f>LOOKUP(O139,标准!$K$290:$K$321,标准!$I$290:$I$321)</f>
        <v>0</v>
      </c>
      <c r="Q139" s="43"/>
      <c r="R139" s="16">
        <f>CHOOSE(MATCH(Q139,{20,5.4,5.3,5.2,5.1,5,4.5,4.45,4.4,4.35,4.3,4.25,4.2,4.15,4.1,4.05,4,3.52,3.44,3.37,3.3,3.25,3.2,3.15,3.1,3.05,3,2.55,2.5,2.45,2.4,1},-1),0,10,20,30,40,50,60,62,64,66,68,70,72,74,76,78,80,85,90,95,100,101,102,103,104,105,106,107,108,109,110,110)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39" s="15" t="e">
        <f t="shared" si="4"/>
        <v>#DIV/0!</v>
      </c>
      <c r="T139" s="16" t="e">
        <f>LOOKUP(S139,标准!$H$328:$H$332,标准!$G$328:$G$332)</f>
        <v>#DIV/0!</v>
      </c>
    </row>
    <row r="140" spans="1:20" ht="14.25">
      <c r="A140" s="46"/>
      <c r="B140" s="63" t="s">
        <v>94</v>
      </c>
      <c r="C140" s="32"/>
      <c r="D140" s="33"/>
      <c r="E140" s="34" t="e">
        <f t="shared" si="5"/>
        <v>#DIV/0!</v>
      </c>
      <c r="F140" s="18" t="e">
        <f>LOOKUP(E140,标准!$J$16:$J$23,标准!$B$16:$B$23)</f>
        <v>#DIV/0!</v>
      </c>
      <c r="G140" s="17"/>
      <c r="H140" s="16">
        <f>LOOKUP(G140,标准!$N$229:$N$250,标准!$L$229:$L$250)</f>
        <v>0</v>
      </c>
      <c r="I140" s="30"/>
      <c r="J140" s="16">
        <f>LOOKUP(I140,标准!$J$156:$J$177,标准!$B$156:$B$177)</f>
        <v>20</v>
      </c>
      <c r="K140" s="30"/>
      <c r="L140" s="16">
        <f>CHOOSE(MATCH(K140,{30,11.8,11.6,11.4,11.2,11,10.8,10.6,10.4,10.2,10,9.8,9.6,9.4,9.2,9,8.8,8.5,8.2,8.1,8,4},-1),0,10,20,30,40,50,60,62,64,66,68,70,72,74,76,78,80,85,90,95,100,100)</f>
        <v>100</v>
      </c>
      <c r="M140" s="17"/>
      <c r="N140" s="61" t="e">
        <f>LOOKUP(M140,标准!$J$54:$J$75,标准!$B$54:$B$75)</f>
        <v>#N/A</v>
      </c>
      <c r="O140" s="37"/>
      <c r="P140" s="16">
        <f>LOOKUP(O140,标准!$K$290:$K$321,标准!$I$290:$I$321)</f>
        <v>0</v>
      </c>
      <c r="Q140" s="43"/>
      <c r="R140" s="16">
        <f>CHOOSE(MATCH(Q140,{20,5.4,5.3,5.2,5.1,5,4.5,4.45,4.4,4.35,4.3,4.25,4.2,4.15,4.1,4.05,4,3.52,3.44,3.37,3.3,3.25,3.2,3.15,3.1,3.05,3,2.55,2.5,2.45,2.4,1},-1),0,10,20,30,40,50,60,62,64,66,68,70,72,74,76,78,80,85,90,95,100,101,102,103,104,105,106,107,108,109,110,110)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40" s="15" t="e">
        <f t="shared" si="4"/>
        <v>#DIV/0!</v>
      </c>
      <c r="T140" s="16" t="e">
        <f>LOOKUP(S140,标准!$H$328:$H$332,标准!$G$328:$G$332)</f>
        <v>#DIV/0!</v>
      </c>
    </row>
    <row r="141" spans="1:20" ht="14.25">
      <c r="A141" s="46"/>
      <c r="B141" s="63" t="s">
        <v>94</v>
      </c>
      <c r="C141" s="32"/>
      <c r="D141" s="33"/>
      <c r="E141" s="34" t="e">
        <f t="shared" si="5"/>
        <v>#DIV/0!</v>
      </c>
      <c r="F141" s="18" t="e">
        <f>LOOKUP(E141,标准!$J$16:$J$23,标准!$B$16:$B$23)</f>
        <v>#DIV/0!</v>
      </c>
      <c r="G141" s="17"/>
      <c r="H141" s="16">
        <f>LOOKUP(G141,标准!$N$229:$N$250,标准!$L$229:$L$250)</f>
        <v>0</v>
      </c>
      <c r="I141" s="30"/>
      <c r="J141" s="16">
        <f>LOOKUP(I141,标准!$J$156:$J$177,标准!$B$156:$B$177)</f>
        <v>20</v>
      </c>
      <c r="K141" s="30"/>
      <c r="L141" s="16">
        <f>CHOOSE(MATCH(K141,{30,11.8,11.6,11.4,11.2,11,10.8,10.6,10.4,10.2,10,9.8,9.6,9.4,9.2,9,8.8,8.5,8.2,8.1,8,4},-1),0,10,20,30,40,50,60,62,64,66,68,70,72,74,76,78,80,85,90,95,100,100)</f>
        <v>100</v>
      </c>
      <c r="M141" s="17"/>
      <c r="N141" s="61" t="e">
        <f>LOOKUP(M141,标准!$J$54:$J$75,标准!$B$54:$B$75)</f>
        <v>#N/A</v>
      </c>
      <c r="O141" s="37"/>
      <c r="P141" s="16">
        <f>LOOKUP(O141,标准!$K$290:$K$321,标准!$I$290:$I$321)</f>
        <v>0</v>
      </c>
      <c r="Q141" s="43"/>
      <c r="R141" s="16">
        <f>CHOOSE(MATCH(Q141,{20,5.4,5.3,5.2,5.1,5,4.5,4.45,4.4,4.35,4.3,4.25,4.2,4.15,4.1,4.05,4,3.52,3.44,3.37,3.3,3.25,3.2,3.15,3.1,3.05,3,2.55,2.5,2.45,2.4,1},-1),0,10,20,30,40,50,60,62,64,66,68,70,72,74,76,78,80,85,90,95,100,101,102,103,104,105,106,107,108,109,110,110)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41" s="15" t="e">
        <f t="shared" si="4"/>
        <v>#DIV/0!</v>
      </c>
      <c r="T141" s="16" t="e">
        <f>LOOKUP(S141,标准!$H$328:$H$332,标准!$G$328:$G$332)</f>
        <v>#DIV/0!</v>
      </c>
    </row>
    <row r="142" spans="1:20" ht="14.25">
      <c r="A142" s="46"/>
      <c r="B142" s="63" t="s">
        <v>94</v>
      </c>
      <c r="C142" s="32"/>
      <c r="D142" s="33"/>
      <c r="E142" s="34" t="e">
        <f t="shared" si="5"/>
        <v>#DIV/0!</v>
      </c>
      <c r="F142" s="18" t="e">
        <f>LOOKUP(E142,标准!$J$16:$J$23,标准!$B$16:$B$23)</f>
        <v>#DIV/0!</v>
      </c>
      <c r="G142" s="17"/>
      <c r="H142" s="16">
        <f>LOOKUP(G142,标准!$N$229:$N$250,标准!$L$229:$L$250)</f>
        <v>0</v>
      </c>
      <c r="I142" s="30"/>
      <c r="J142" s="16">
        <f>LOOKUP(I142,标准!$J$156:$J$177,标准!$B$156:$B$177)</f>
        <v>20</v>
      </c>
      <c r="K142" s="30"/>
      <c r="L142" s="16">
        <f>CHOOSE(MATCH(K142,{30,11.8,11.6,11.4,11.2,11,10.8,10.6,10.4,10.2,10,9.8,9.6,9.4,9.2,9,8.8,8.5,8.2,8.1,8,4},-1),0,10,20,30,40,50,60,62,64,66,68,70,72,74,76,78,80,85,90,95,100,100)</f>
        <v>100</v>
      </c>
      <c r="M142" s="17"/>
      <c r="N142" s="61" t="e">
        <f>LOOKUP(M142,标准!$J$54:$J$75,标准!$B$54:$B$75)</f>
        <v>#N/A</v>
      </c>
      <c r="O142" s="37"/>
      <c r="P142" s="16">
        <f>LOOKUP(O142,标准!$K$290:$K$321,标准!$I$290:$I$321)</f>
        <v>0</v>
      </c>
      <c r="Q142" s="43"/>
      <c r="R142" s="16">
        <f>CHOOSE(MATCH(Q142,{20,5.4,5.3,5.2,5.1,5,4.5,4.45,4.4,4.35,4.3,4.25,4.2,4.15,4.1,4.05,4,3.52,3.44,3.37,3.3,3.25,3.2,3.15,3.1,3.05,3,2.55,2.5,2.45,2.4,1},-1),0,10,20,30,40,50,60,62,64,66,68,70,72,74,76,78,80,85,90,95,100,101,102,103,104,105,106,107,108,109,110,110)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42" s="15" t="e">
        <f t="shared" si="4"/>
        <v>#DIV/0!</v>
      </c>
      <c r="T142" s="16" t="e">
        <f>LOOKUP(S142,标准!$H$328:$H$332,标准!$G$328:$G$332)</f>
        <v>#DIV/0!</v>
      </c>
    </row>
    <row r="143" spans="1:20" ht="14.25">
      <c r="A143" s="46"/>
      <c r="B143" s="63" t="s">
        <v>94</v>
      </c>
      <c r="C143" s="32"/>
      <c r="D143" s="33"/>
      <c r="E143" s="34" t="e">
        <f t="shared" si="5"/>
        <v>#DIV/0!</v>
      </c>
      <c r="F143" s="18" t="e">
        <f>LOOKUP(E143,标准!$J$16:$J$23,标准!$B$16:$B$23)</f>
        <v>#DIV/0!</v>
      </c>
      <c r="G143" s="17"/>
      <c r="H143" s="16">
        <f>LOOKUP(G143,标准!$N$229:$N$250,标准!$L$229:$L$250)</f>
        <v>0</v>
      </c>
      <c r="I143" s="30"/>
      <c r="J143" s="16">
        <f>LOOKUP(I143,标准!$J$156:$J$177,标准!$B$156:$B$177)</f>
        <v>20</v>
      </c>
      <c r="K143" s="30"/>
      <c r="L143" s="16">
        <f>CHOOSE(MATCH(K143,{30,11.8,11.6,11.4,11.2,11,10.8,10.6,10.4,10.2,10,9.8,9.6,9.4,9.2,9,8.8,8.5,8.2,8.1,8,4},-1),0,10,20,30,40,50,60,62,64,66,68,70,72,74,76,78,80,85,90,95,100,100)</f>
        <v>100</v>
      </c>
      <c r="M143" s="17"/>
      <c r="N143" s="61" t="e">
        <f>LOOKUP(M143,标准!$J$54:$J$75,标准!$B$54:$B$75)</f>
        <v>#N/A</v>
      </c>
      <c r="O143" s="37"/>
      <c r="P143" s="16">
        <f>LOOKUP(O143,标准!$K$290:$K$321,标准!$I$290:$I$321)</f>
        <v>0</v>
      </c>
      <c r="Q143" s="43"/>
      <c r="R143" s="16">
        <f>CHOOSE(MATCH(Q143,{20,5.4,5.3,5.2,5.1,5,4.5,4.45,4.4,4.35,4.3,4.25,4.2,4.15,4.1,4.05,4,3.52,3.44,3.37,3.3,3.25,3.2,3.15,3.1,3.05,3,2.55,2.5,2.45,2.4,1},-1),0,10,20,30,40,50,60,62,64,66,68,70,72,74,76,78,80,85,90,95,100,101,102,103,104,105,106,107,108,109,110,110)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43" s="15" t="e">
        <f t="shared" si="4"/>
        <v>#DIV/0!</v>
      </c>
      <c r="T143" s="16" t="e">
        <f>LOOKUP(S143,标准!$H$328:$H$332,标准!$G$328:$G$332)</f>
        <v>#DIV/0!</v>
      </c>
    </row>
    <row r="144" spans="1:20" ht="14.25">
      <c r="A144" s="46"/>
      <c r="B144" s="63" t="s">
        <v>94</v>
      </c>
      <c r="C144" s="32"/>
      <c r="D144" s="33"/>
      <c r="E144" s="34" t="e">
        <f t="shared" si="5"/>
        <v>#DIV/0!</v>
      </c>
      <c r="F144" s="18" t="e">
        <f>LOOKUP(E144,标准!$J$16:$J$23,标准!$B$16:$B$23)</f>
        <v>#DIV/0!</v>
      </c>
      <c r="G144" s="17"/>
      <c r="H144" s="16">
        <f>LOOKUP(G144,标准!$N$229:$N$250,标准!$L$229:$L$250)</f>
        <v>0</v>
      </c>
      <c r="I144" s="30"/>
      <c r="J144" s="16">
        <f>LOOKUP(I144,标准!$J$156:$J$177,标准!$B$156:$B$177)</f>
        <v>20</v>
      </c>
      <c r="K144" s="30"/>
      <c r="L144" s="16">
        <f>CHOOSE(MATCH(K144,{30,11.8,11.6,11.4,11.2,11,10.8,10.6,10.4,10.2,10,9.8,9.6,9.4,9.2,9,8.8,8.5,8.2,8.1,8,4},-1),0,10,20,30,40,50,60,62,64,66,68,70,72,74,76,78,80,85,90,95,100,100)</f>
        <v>100</v>
      </c>
      <c r="M144" s="17"/>
      <c r="N144" s="61" t="e">
        <f>LOOKUP(M144,标准!$J$54:$J$75,标准!$B$54:$B$75)</f>
        <v>#N/A</v>
      </c>
      <c r="O144" s="37"/>
      <c r="P144" s="16">
        <f>LOOKUP(O144,标准!$K$290:$K$321,标准!$I$290:$I$321)</f>
        <v>0</v>
      </c>
      <c r="Q144" s="43"/>
      <c r="R144" s="16">
        <f>CHOOSE(MATCH(Q144,{20,5.4,5.3,5.2,5.1,5,4.5,4.45,4.4,4.35,4.3,4.25,4.2,4.15,4.1,4.05,4,3.52,3.44,3.37,3.3,3.25,3.2,3.15,3.1,3.05,3,2.55,2.5,2.45,2.4,1},-1),0,10,20,30,40,50,60,62,64,66,68,70,72,74,76,78,80,85,90,95,100,101,102,103,104,105,106,107,108,109,110,110)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44" s="15" t="e">
        <f t="shared" si="4"/>
        <v>#DIV/0!</v>
      </c>
      <c r="T144" s="16" t="e">
        <f>LOOKUP(S144,标准!$H$328:$H$332,标准!$G$328:$G$332)</f>
        <v>#DIV/0!</v>
      </c>
    </row>
    <row r="145" spans="1:20" ht="14.25">
      <c r="A145" s="46"/>
      <c r="B145" s="63" t="s">
        <v>94</v>
      </c>
      <c r="C145" s="32"/>
      <c r="D145" s="33"/>
      <c r="E145" s="34" t="e">
        <f t="shared" si="5"/>
        <v>#DIV/0!</v>
      </c>
      <c r="F145" s="18" t="e">
        <f>LOOKUP(E145,标准!$J$16:$J$23,标准!$B$16:$B$23)</f>
        <v>#DIV/0!</v>
      </c>
      <c r="G145" s="17"/>
      <c r="H145" s="16">
        <f>LOOKUP(G145,标准!$N$229:$N$250,标准!$L$229:$L$250)</f>
        <v>0</v>
      </c>
      <c r="I145" s="30"/>
      <c r="J145" s="16">
        <f>LOOKUP(I145,标准!$J$156:$J$177,标准!$B$156:$B$177)</f>
        <v>20</v>
      </c>
      <c r="K145" s="30"/>
      <c r="L145" s="16">
        <f>CHOOSE(MATCH(K145,{30,11.8,11.6,11.4,11.2,11,10.8,10.6,10.4,10.2,10,9.8,9.6,9.4,9.2,9,8.8,8.5,8.2,8.1,8,4},-1),0,10,20,30,40,50,60,62,64,66,68,70,72,74,76,78,80,85,90,95,100,100)</f>
        <v>100</v>
      </c>
      <c r="M145" s="17"/>
      <c r="N145" s="61" t="e">
        <f>LOOKUP(M145,标准!$J$54:$J$75,标准!$B$54:$B$75)</f>
        <v>#N/A</v>
      </c>
      <c r="O145" s="37"/>
      <c r="P145" s="16">
        <f>LOOKUP(O145,标准!$K$290:$K$321,标准!$I$290:$I$321)</f>
        <v>0</v>
      </c>
      <c r="Q145" s="43"/>
      <c r="R145" s="16">
        <f>CHOOSE(MATCH(Q145,{20,5.4,5.3,5.2,5.1,5,4.5,4.45,4.4,4.35,4.3,4.25,4.2,4.15,4.1,4.05,4,3.52,3.44,3.37,3.3,3.25,3.2,3.15,3.1,3.05,3,2.55,2.5,2.45,2.4,1},-1),0,10,20,30,40,50,60,62,64,66,68,70,72,74,76,78,80,85,90,95,100,101,102,103,104,105,106,107,108,109,110,110)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45" s="15" t="e">
        <f t="shared" si="4"/>
        <v>#DIV/0!</v>
      </c>
      <c r="T145" s="16" t="e">
        <f>LOOKUP(S145,标准!$H$328:$H$332,标准!$G$328:$G$332)</f>
        <v>#DIV/0!</v>
      </c>
    </row>
    <row r="146" spans="1:20" ht="14.25">
      <c r="A146" s="46"/>
      <c r="B146" s="63" t="s">
        <v>94</v>
      </c>
      <c r="C146" s="32"/>
      <c r="D146" s="33"/>
      <c r="E146" s="34" t="e">
        <f t="shared" si="5"/>
        <v>#DIV/0!</v>
      </c>
      <c r="F146" s="18" t="e">
        <f>LOOKUP(E146,标准!$J$16:$J$23,标准!$B$16:$B$23)</f>
        <v>#DIV/0!</v>
      </c>
      <c r="G146" s="17"/>
      <c r="H146" s="16">
        <f>LOOKUP(G146,标准!$N$229:$N$250,标准!$L$229:$L$250)</f>
        <v>0</v>
      </c>
      <c r="I146" s="30"/>
      <c r="J146" s="16">
        <f>LOOKUP(I146,标准!$J$156:$J$177,标准!$B$156:$B$177)</f>
        <v>20</v>
      </c>
      <c r="K146" s="30"/>
      <c r="L146" s="16">
        <f>CHOOSE(MATCH(K146,{30,11.8,11.6,11.4,11.2,11,10.8,10.6,10.4,10.2,10,9.8,9.6,9.4,9.2,9,8.8,8.5,8.2,8.1,8,4},-1),0,10,20,30,40,50,60,62,64,66,68,70,72,74,76,78,80,85,90,95,100,100)</f>
        <v>100</v>
      </c>
      <c r="M146" s="17"/>
      <c r="N146" s="61" t="e">
        <f>LOOKUP(M146,标准!$J$54:$J$75,标准!$B$54:$B$75)</f>
        <v>#N/A</v>
      </c>
      <c r="O146" s="37"/>
      <c r="P146" s="16">
        <f>LOOKUP(O146,标准!$K$290:$K$321,标准!$I$290:$I$321)</f>
        <v>0</v>
      </c>
      <c r="Q146" s="43"/>
      <c r="R146" s="16">
        <f>CHOOSE(MATCH(Q146,{20,5.4,5.3,5.2,5.1,5,4.5,4.45,4.4,4.35,4.3,4.25,4.2,4.15,4.1,4.05,4,3.52,3.44,3.37,3.3,3.25,3.2,3.15,3.1,3.05,3,2.55,2.5,2.45,2.4,1},-1),0,10,20,30,40,50,60,62,64,66,68,70,72,74,76,78,80,85,90,95,100,101,102,103,104,105,106,107,108,109,110,110)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46" s="15" t="e">
        <f t="shared" si="4"/>
        <v>#DIV/0!</v>
      </c>
      <c r="T146" s="16" t="e">
        <f>LOOKUP(S146,标准!$H$328:$H$332,标准!$G$328:$G$332)</f>
        <v>#DIV/0!</v>
      </c>
    </row>
    <row r="147" spans="1:20" ht="14.25">
      <c r="A147" s="46"/>
      <c r="B147" s="63" t="s">
        <v>94</v>
      </c>
      <c r="C147" s="32"/>
      <c r="D147" s="33"/>
      <c r="E147" s="34" t="e">
        <f t="shared" si="5"/>
        <v>#DIV/0!</v>
      </c>
      <c r="F147" s="18" t="e">
        <f>LOOKUP(E147,标准!$J$16:$J$23,标准!$B$16:$B$23)</f>
        <v>#DIV/0!</v>
      </c>
      <c r="G147" s="17"/>
      <c r="H147" s="16">
        <f>LOOKUP(G147,标准!$N$229:$N$250,标准!$L$229:$L$250)</f>
        <v>0</v>
      </c>
      <c r="I147" s="30"/>
      <c r="J147" s="16">
        <f>LOOKUP(I147,标准!$J$156:$J$177,标准!$B$156:$B$177)</f>
        <v>20</v>
      </c>
      <c r="K147" s="30"/>
      <c r="L147" s="16">
        <f>CHOOSE(MATCH(K147,{30,11.8,11.6,11.4,11.2,11,10.8,10.6,10.4,10.2,10,9.8,9.6,9.4,9.2,9,8.8,8.5,8.2,8.1,8,4},-1),0,10,20,30,40,50,60,62,64,66,68,70,72,74,76,78,80,85,90,95,100,100)</f>
        <v>100</v>
      </c>
      <c r="M147" s="17"/>
      <c r="N147" s="61" t="e">
        <f>LOOKUP(M147,标准!$J$54:$J$75,标准!$B$54:$B$75)</f>
        <v>#N/A</v>
      </c>
      <c r="O147" s="37"/>
      <c r="P147" s="16">
        <f>LOOKUP(O147,标准!$K$290:$K$321,标准!$I$290:$I$321)</f>
        <v>0</v>
      </c>
      <c r="Q147" s="43"/>
      <c r="R147" s="16">
        <f>CHOOSE(MATCH(Q147,{20,5.4,5.3,5.2,5.1,5,4.5,4.45,4.4,4.35,4.3,4.25,4.2,4.15,4.1,4.05,4,3.52,3.44,3.37,3.3,3.25,3.2,3.15,3.1,3.05,3,2.55,2.5,2.45,2.4,1},-1),0,10,20,30,40,50,60,62,64,66,68,70,72,74,76,78,80,85,90,95,100,101,102,103,104,105,106,107,108,109,110,110)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47" s="15" t="e">
        <f t="shared" si="4"/>
        <v>#DIV/0!</v>
      </c>
      <c r="T147" s="16" t="e">
        <f>LOOKUP(S147,标准!$H$328:$H$332,标准!$G$328:$G$332)</f>
        <v>#DIV/0!</v>
      </c>
    </row>
    <row r="148" spans="1:20" ht="14.25">
      <c r="A148" s="46"/>
      <c r="B148" s="63" t="s">
        <v>94</v>
      </c>
      <c r="C148" s="32"/>
      <c r="D148" s="33"/>
      <c r="E148" s="34" t="e">
        <f t="shared" si="5"/>
        <v>#DIV/0!</v>
      </c>
      <c r="F148" s="18" t="e">
        <f>LOOKUP(E148,标准!$J$16:$J$23,标准!$B$16:$B$23)</f>
        <v>#DIV/0!</v>
      </c>
      <c r="G148" s="17"/>
      <c r="H148" s="16">
        <f>LOOKUP(G148,标准!$N$229:$N$250,标准!$L$229:$L$250)</f>
        <v>0</v>
      </c>
      <c r="I148" s="30"/>
      <c r="J148" s="16">
        <f>LOOKUP(I148,标准!$J$156:$J$177,标准!$B$156:$B$177)</f>
        <v>20</v>
      </c>
      <c r="K148" s="30"/>
      <c r="L148" s="16">
        <f>CHOOSE(MATCH(K148,{30,11.8,11.6,11.4,11.2,11,10.8,10.6,10.4,10.2,10,9.8,9.6,9.4,9.2,9,8.8,8.5,8.2,8.1,8,4},-1),0,10,20,30,40,50,60,62,64,66,68,70,72,74,76,78,80,85,90,95,100,100)</f>
        <v>100</v>
      </c>
      <c r="M148" s="17"/>
      <c r="N148" s="61" t="e">
        <f>LOOKUP(M148,标准!$J$54:$J$75,标准!$B$54:$B$75)</f>
        <v>#N/A</v>
      </c>
      <c r="O148" s="37"/>
      <c r="P148" s="16">
        <f>LOOKUP(O148,标准!$K$290:$K$321,标准!$I$290:$I$321)</f>
        <v>0</v>
      </c>
      <c r="Q148" s="43"/>
      <c r="R148" s="16">
        <f>CHOOSE(MATCH(Q148,{20,5.4,5.3,5.2,5.1,5,4.5,4.45,4.4,4.35,4.3,4.25,4.2,4.15,4.1,4.05,4,3.52,3.44,3.37,3.3,3.25,3.2,3.15,3.1,3.05,3,2.55,2.5,2.45,2.4,1},-1),0,10,20,30,40,50,60,62,64,66,68,70,72,74,76,78,80,85,90,95,100,101,102,103,104,105,106,107,108,109,110,110)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48" s="15" t="e">
        <f t="shared" si="4"/>
        <v>#DIV/0!</v>
      </c>
      <c r="T148" s="16" t="e">
        <f>LOOKUP(S148,标准!$H$328:$H$332,标准!$G$328:$G$332)</f>
        <v>#DIV/0!</v>
      </c>
    </row>
    <row r="149" spans="1:20" ht="14.25">
      <c r="A149" s="46"/>
      <c r="B149" s="63" t="s">
        <v>94</v>
      </c>
      <c r="C149" s="32"/>
      <c r="D149" s="33"/>
      <c r="E149" s="34" t="e">
        <f t="shared" si="5"/>
        <v>#DIV/0!</v>
      </c>
      <c r="F149" s="18" t="e">
        <f>LOOKUP(E149,标准!$J$16:$J$23,标准!$B$16:$B$23)</f>
        <v>#DIV/0!</v>
      </c>
      <c r="G149" s="17"/>
      <c r="H149" s="16">
        <f>LOOKUP(G149,标准!$N$229:$N$250,标准!$L$229:$L$250)</f>
        <v>0</v>
      </c>
      <c r="I149" s="30"/>
      <c r="J149" s="16">
        <f>LOOKUP(I149,标准!$J$156:$J$177,标准!$B$156:$B$177)</f>
        <v>20</v>
      </c>
      <c r="K149" s="30"/>
      <c r="L149" s="16">
        <f>CHOOSE(MATCH(K149,{30,11.8,11.6,11.4,11.2,11,10.8,10.6,10.4,10.2,10,9.8,9.6,9.4,9.2,9,8.8,8.5,8.2,8.1,8,4},-1),0,10,20,30,40,50,60,62,64,66,68,70,72,74,76,78,80,85,90,95,100,100)</f>
        <v>100</v>
      </c>
      <c r="M149" s="17"/>
      <c r="N149" s="61" t="e">
        <f>LOOKUP(M149,标准!$J$54:$J$75,标准!$B$54:$B$75)</f>
        <v>#N/A</v>
      </c>
      <c r="O149" s="37"/>
      <c r="P149" s="16">
        <f>LOOKUP(O149,标准!$K$290:$K$321,标准!$I$290:$I$321)</f>
        <v>0</v>
      </c>
      <c r="Q149" s="43"/>
      <c r="R149" s="16">
        <f>CHOOSE(MATCH(Q149,{20,5.4,5.3,5.2,5.1,5,4.5,4.45,4.4,4.35,4.3,4.25,4.2,4.15,4.1,4.05,4,3.52,3.44,3.37,3.3,3.25,3.2,3.15,3.1,3.05,3,2.55,2.5,2.45,2.4,1},-1),0,10,20,30,40,50,60,62,64,66,68,70,72,74,76,78,80,85,90,95,100,101,102,103,104,105,106,107,108,109,110,110)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49" s="15" t="e">
        <f t="shared" si="4"/>
        <v>#DIV/0!</v>
      </c>
      <c r="T149" s="16" t="e">
        <f>LOOKUP(S149,标准!$H$328:$H$332,标准!$G$328:$G$332)</f>
        <v>#DIV/0!</v>
      </c>
    </row>
    <row r="150" spans="1:20" ht="14.25">
      <c r="A150" s="46"/>
      <c r="B150" s="63" t="s">
        <v>94</v>
      </c>
      <c r="C150" s="32"/>
      <c r="D150" s="33"/>
      <c r="E150" s="34" t="e">
        <f t="shared" si="5"/>
        <v>#DIV/0!</v>
      </c>
      <c r="F150" s="18" t="e">
        <f>LOOKUP(E150,标准!$J$16:$J$23,标准!$B$16:$B$23)</f>
        <v>#DIV/0!</v>
      </c>
      <c r="G150" s="17"/>
      <c r="H150" s="16">
        <f>LOOKUP(G150,标准!$N$229:$N$250,标准!$L$229:$L$250)</f>
        <v>0</v>
      </c>
      <c r="I150" s="30"/>
      <c r="J150" s="16">
        <f>LOOKUP(I150,标准!$J$156:$J$177,标准!$B$156:$B$177)</f>
        <v>20</v>
      </c>
      <c r="K150" s="30"/>
      <c r="L150" s="16">
        <f>CHOOSE(MATCH(K150,{30,11.8,11.6,11.4,11.2,11,10.8,10.6,10.4,10.2,10,9.8,9.6,9.4,9.2,9,8.8,8.5,8.2,8.1,8,4},-1),0,10,20,30,40,50,60,62,64,66,68,70,72,74,76,78,80,85,90,95,100,100)</f>
        <v>100</v>
      </c>
      <c r="M150" s="17"/>
      <c r="N150" s="61" t="e">
        <f>LOOKUP(M150,标准!$J$54:$J$75,标准!$B$54:$B$75)</f>
        <v>#N/A</v>
      </c>
      <c r="O150" s="37"/>
      <c r="P150" s="16">
        <f>LOOKUP(O150,标准!$K$290:$K$321,标准!$I$290:$I$321)</f>
        <v>0</v>
      </c>
      <c r="Q150" s="43"/>
      <c r="R150" s="16">
        <f>CHOOSE(MATCH(Q150,{20,5.4,5.3,5.2,5.1,5,4.5,4.45,4.4,4.35,4.3,4.25,4.2,4.15,4.1,4.05,4,3.52,3.44,3.37,3.3,3.25,3.2,3.15,3.1,3.05,3,2.55,2.5,2.45,2.4,1},-1),0,10,20,30,40,50,60,62,64,66,68,70,72,74,76,78,80,85,90,95,100,101,102,103,104,105,106,107,108,109,110,110)</f>
        <v>110</v>
      </c>
      <c r="S150" s="15" t="e">
        <f t="shared" si="4"/>
        <v>#DIV/0!</v>
      </c>
      <c r="T150" s="16" t="e">
        <f>LOOKUP(S150,标准!$H$328:$H$332,标准!$G$328:$G$332)</f>
        <v>#DIV/0!</v>
      </c>
    </row>
  </sheetData>
  <mergeCells count="11">
    <mergeCell ref="K1:L1"/>
    <mergeCell ref="A1:A2"/>
    <mergeCell ref="B1:B2"/>
    <mergeCell ref="C1:F1"/>
    <mergeCell ref="G1:H1"/>
    <mergeCell ref="I1:J1"/>
    <mergeCell ref="M1:N1"/>
    <mergeCell ref="O1:P1"/>
    <mergeCell ref="Q1:R1"/>
    <mergeCell ref="S1:S2"/>
    <mergeCell ref="T1:T2"/>
  </mergeCells>
  <phoneticPr fontId="11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50"/>
  <sheetViews>
    <sheetView topLeftCell="C1" workbookViewId="0">
      <selection activeCell="T3" sqref="T3"/>
    </sheetView>
  </sheetViews>
  <sheetFormatPr defaultColWidth="9" defaultRowHeight="13.5"/>
  <sheetData>
    <row r="1" spans="1:20">
      <c r="A1" s="64" t="s">
        <v>93</v>
      </c>
      <c r="B1" s="70" t="s">
        <v>63</v>
      </c>
      <c r="C1" s="66" t="s">
        <v>74</v>
      </c>
      <c r="D1" s="71"/>
      <c r="E1" s="71"/>
      <c r="F1" s="67"/>
      <c r="G1" s="72" t="s">
        <v>90</v>
      </c>
      <c r="H1" s="69"/>
      <c r="I1" s="72" t="s">
        <v>77</v>
      </c>
      <c r="J1" s="69"/>
      <c r="K1" s="72" t="s">
        <v>76</v>
      </c>
      <c r="L1" s="69"/>
      <c r="M1" s="66" t="s">
        <v>75</v>
      </c>
      <c r="N1" s="67"/>
      <c r="O1" s="66" t="s">
        <v>91</v>
      </c>
      <c r="P1" s="67"/>
      <c r="Q1" s="66" t="s">
        <v>92</v>
      </c>
      <c r="R1" s="67"/>
      <c r="S1" s="68" t="s">
        <v>64</v>
      </c>
      <c r="T1" s="69" t="s">
        <v>65</v>
      </c>
    </row>
    <row r="2" spans="1:20">
      <c r="A2" s="65"/>
      <c r="B2" s="70"/>
      <c r="C2" s="31" t="s">
        <v>66</v>
      </c>
      <c r="D2" s="29" t="s">
        <v>67</v>
      </c>
      <c r="E2" s="29" t="s">
        <v>68</v>
      </c>
      <c r="F2" s="58" t="s">
        <v>15</v>
      </c>
      <c r="G2" s="58" t="s">
        <v>69</v>
      </c>
      <c r="H2" s="58" t="s">
        <v>15</v>
      </c>
      <c r="I2" s="29" t="s">
        <v>69</v>
      </c>
      <c r="J2" s="58" t="s">
        <v>15</v>
      </c>
      <c r="K2" s="29" t="s">
        <v>69</v>
      </c>
      <c r="L2" s="58" t="s">
        <v>15</v>
      </c>
      <c r="M2" s="58" t="s">
        <v>69</v>
      </c>
      <c r="N2" s="58" t="s">
        <v>15</v>
      </c>
      <c r="O2" s="59" t="s">
        <v>72</v>
      </c>
      <c r="P2" s="59" t="s">
        <v>73</v>
      </c>
      <c r="Q2" s="42" t="s">
        <v>72</v>
      </c>
      <c r="R2" s="59" t="s">
        <v>73</v>
      </c>
      <c r="S2" s="68"/>
      <c r="T2" s="69"/>
    </row>
    <row r="3" spans="1:20" ht="14.25">
      <c r="A3" s="46"/>
      <c r="B3" s="1" t="s">
        <v>70</v>
      </c>
      <c r="C3" s="32"/>
      <c r="D3" s="33"/>
      <c r="E3" s="34" t="e">
        <f>D3/(C3*C3)</f>
        <v>#DIV/0!</v>
      </c>
      <c r="F3" s="18" t="e">
        <f>LOOKUP(E3,标准!$K$4:$K$11,标准!$B$4:$B$11)</f>
        <v>#DIV/0!</v>
      </c>
      <c r="G3" s="17"/>
      <c r="H3" s="16">
        <f>LOOKUP(G3,标准!$E$229:$E$250,标准!$B$229:$B$250)</f>
        <v>0</v>
      </c>
      <c r="I3" s="30"/>
      <c r="J3" s="16">
        <f>LOOKUP(I3,标准!$K$130:$K$151,标准!$B$130:$B$151)</f>
        <v>60</v>
      </c>
      <c r="K3" s="30"/>
      <c r="L3" s="16">
        <f>CHOOSE(MATCH(K3,{30,10.7,10.5,10.3,10.1,9.9,9.7,9.5,9.3,9.1,8.9,8.7,8.5,8.3,8.1,7.9,7.7,7.6,7.5,7.4,7.3,4},-1),0,10,20,30,40,50,60,62,64,66,68,70,72,74,76,78,80,85,90,95,100,100)</f>
        <v>100</v>
      </c>
      <c r="M3" s="17"/>
      <c r="N3" s="61" t="e">
        <f>LOOKUP(M3,标准!$K$28:$K$49,标准!$B$28:$B$49)</f>
        <v>#N/A</v>
      </c>
      <c r="O3" s="37"/>
      <c r="P3" s="16">
        <f>LOOKUP(O3,标准!$P$256:$P$282,标准!$O$256:$O$282)</f>
        <v>0</v>
      </c>
      <c r="Q3" s="43"/>
      <c r="R3" s="16">
        <f>CHOOSE(MATCH(Q3,{20,6.35,6.15,5.55,5.35,5.15,4.55,4.5,4.45,4.4,4.35,4.3,4.25,4.2,4.15,4.1,4.05,3.57,3.5,3.45,3.4,3.36,3.32,3.28,3.24,3.2,3.17,3.14,3.11,3.08,3.05,1},-1),0,10,20,30,40,50,60,62,64,66,68,70,72,74,76,78,80,85,90,95,100,101,102,103,104,105,106,107,108,109,110,110)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3" s="15" t="e">
        <f>F3*0.15+H3*0.1+J3*0.1+L3*0.2+N3*0.15+P3*0.1+R3*0.2</f>
        <v>#DIV/0!</v>
      </c>
      <c r="T3" s="16" t="e">
        <f>LOOKUP(S3,标准!$H$328:$H$332,标准!$G$328:$G$332)</f>
        <v>#DIV/0!</v>
      </c>
    </row>
    <row r="4" spans="1:20" ht="14.25">
      <c r="A4" s="46"/>
      <c r="B4" s="1" t="s">
        <v>70</v>
      </c>
      <c r="C4" s="32"/>
      <c r="D4" s="33"/>
      <c r="E4" s="34" t="e">
        <f>D4/(C4*C4)</f>
        <v>#DIV/0!</v>
      </c>
      <c r="F4" s="18" t="e">
        <f>LOOKUP(E4,标准!$K$4:$K$11,标准!$B$4:$B$11)</f>
        <v>#DIV/0!</v>
      </c>
      <c r="G4" s="17"/>
      <c r="H4" s="16">
        <f>LOOKUP(G4,标准!$E$229:$E$250,标准!$B$229:$B$250)</f>
        <v>0</v>
      </c>
      <c r="I4" s="30"/>
      <c r="J4" s="16">
        <f>LOOKUP(I4,标准!$K$130:$K$151,标准!$B$130:$B$151)</f>
        <v>60</v>
      </c>
      <c r="K4" s="30"/>
      <c r="L4" s="16">
        <f>CHOOSE(MATCH(K4,{30,10.7,10.5,10.3,10.1,9.9,9.7,9.5,9.3,9.1,8.9,8.7,8.5,8.3,8.1,7.9,7.7,7.6,7.5,7.4,7.3,4},-1),0,10,20,30,40,50,60,62,64,66,68,70,72,74,76,78,80,85,90,95,100,100)</f>
        <v>100</v>
      </c>
      <c r="M4" s="17"/>
      <c r="N4" s="61" t="e">
        <f>LOOKUP(M4,标准!$K$28:$K$49,标准!$B$28:$B$49)</f>
        <v>#N/A</v>
      </c>
      <c r="O4" s="37"/>
      <c r="P4" s="16">
        <f>LOOKUP(O4,标准!$P$256:$P$282,标准!$O$256:$O$282)</f>
        <v>0</v>
      </c>
      <c r="Q4" s="43"/>
      <c r="R4" s="16">
        <f>CHOOSE(MATCH(Q4,{20,6.35,6.15,5.55,5.35,5.15,4.55,4.5,4.45,4.4,4.35,4.3,4.25,4.2,4.15,4.1,4.05,3.57,3.5,3.45,3.4,3.36,3.32,3.28,3.24,3.2,3.17,3.14,3.11,3.08,3.05,1},-1),0,10,20,30,40,50,60,62,64,66,68,70,72,74,76,78,80,85,90,95,100,101,102,103,104,105,106,107,108,109,110,110)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4" s="15" t="e">
        <f t="shared" ref="S4:S67" si="0">F4*0.15+H4*0.1+J4*0.1+L4*0.2+N4*0.15+P4*0.1+R4*0.2</f>
        <v>#DIV/0!</v>
      </c>
      <c r="T4" s="16" t="e">
        <f>LOOKUP(S4,标准!$H$328:$H$332,标准!$G$328:$G$332)</f>
        <v>#DIV/0!</v>
      </c>
    </row>
    <row r="5" spans="1:20" ht="14.25">
      <c r="A5" s="46"/>
      <c r="B5" s="1" t="s">
        <v>70</v>
      </c>
      <c r="C5" s="32"/>
      <c r="D5" s="33"/>
      <c r="E5" s="34" t="e">
        <f>D5/(C5*C5)</f>
        <v>#DIV/0!</v>
      </c>
      <c r="F5" s="18" t="e">
        <f>LOOKUP(E5,标准!$K$4:$K$11,标准!$B$4:$B$11)</f>
        <v>#DIV/0!</v>
      </c>
      <c r="G5" s="17"/>
      <c r="H5" s="16">
        <f>LOOKUP(G5,标准!$E$229:$E$250,标准!$B$229:$B$250)</f>
        <v>0</v>
      </c>
      <c r="I5" s="30"/>
      <c r="J5" s="16">
        <f>LOOKUP(I5,标准!$K$130:$K$151,标准!$B$130:$B$151)</f>
        <v>60</v>
      </c>
      <c r="K5" s="30"/>
      <c r="L5" s="16">
        <f>CHOOSE(MATCH(K5,{30,10.7,10.5,10.3,10.1,9.9,9.7,9.5,9.3,9.1,8.9,8.7,8.5,8.3,8.1,7.9,7.7,7.6,7.5,7.4,7.3,4},-1),0,10,20,30,40,50,60,62,64,66,68,70,72,74,76,78,80,85,90,95,100,100)</f>
        <v>100</v>
      </c>
      <c r="M5" s="17"/>
      <c r="N5" s="61" t="e">
        <f>LOOKUP(M5,标准!$K$28:$K$49,标准!$B$28:$B$49)</f>
        <v>#N/A</v>
      </c>
      <c r="O5" s="37"/>
      <c r="P5" s="16">
        <f>LOOKUP(O5,标准!$P$256:$P$282,标准!$O$256:$O$282)</f>
        <v>0</v>
      </c>
      <c r="Q5" s="43"/>
      <c r="R5" s="16">
        <f>CHOOSE(MATCH(Q5,{20,6.35,6.15,5.55,5.35,5.15,4.55,4.5,4.45,4.4,4.35,4.3,4.25,4.2,4.15,4.1,4.05,3.57,3.5,3.45,3.4,3.36,3.32,3.28,3.24,3.2,3.17,3.14,3.11,3.08,3.05,1},-1),0,10,20,30,40,50,60,62,64,66,68,70,72,74,76,78,80,85,90,95,100,101,102,103,104,105,106,107,108,109,110,110)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5" s="15" t="e">
        <f t="shared" si="0"/>
        <v>#DIV/0!</v>
      </c>
      <c r="T5" s="16" t="e">
        <f>LOOKUP(S5,标准!$H$328:$H$332,标准!$G$328:$G$332)</f>
        <v>#DIV/0!</v>
      </c>
    </row>
    <row r="6" spans="1:20" ht="14.25">
      <c r="A6" s="46"/>
      <c r="B6" s="1" t="s">
        <v>70</v>
      </c>
      <c r="C6" s="38"/>
      <c r="D6" s="39"/>
      <c r="E6" s="34" t="e">
        <f>D6/(C6*C6)</f>
        <v>#DIV/0!</v>
      </c>
      <c r="F6" s="18" t="e">
        <f>LOOKUP(E6,标准!$K$4:$K$11,标准!$B$4:$B$11)</f>
        <v>#DIV/0!</v>
      </c>
      <c r="G6" s="17"/>
      <c r="H6" s="16">
        <f>LOOKUP(G6,标准!$E$229:$E$250,标准!$B$229:$B$250)</f>
        <v>0</v>
      </c>
      <c r="I6" s="30"/>
      <c r="J6" s="16">
        <f>LOOKUP(I6,标准!$K$130:$K$151,标准!$B$130:$B$151)</f>
        <v>60</v>
      </c>
      <c r="K6" s="30"/>
      <c r="L6" s="16">
        <f>CHOOSE(MATCH(K6,{30,10.7,10.5,10.3,10.1,9.9,9.7,9.5,9.3,9.1,8.9,8.7,8.5,8.3,8.1,7.9,7.7,7.6,7.5,7.4,7.3,4},-1),0,10,20,30,40,50,60,62,64,66,68,70,72,74,76,78,80,85,90,95,100,100)</f>
        <v>100</v>
      </c>
      <c r="M6" s="17"/>
      <c r="N6" s="61" t="e">
        <f>LOOKUP(M6,标准!$K$28:$K$49,标准!$B$28:$B$49)</f>
        <v>#N/A</v>
      </c>
      <c r="O6" s="37"/>
      <c r="P6" s="16">
        <f>LOOKUP(O6,标准!$P$256:$P$282,标准!$O$256:$O$282)</f>
        <v>0</v>
      </c>
      <c r="Q6" s="43"/>
      <c r="R6" s="16">
        <f>CHOOSE(MATCH(Q6,{20,6.35,6.15,5.55,5.35,5.15,4.55,4.5,4.45,4.4,4.35,4.3,4.25,4.2,4.15,4.1,4.05,3.57,3.5,3.45,3.4,3.36,3.32,3.28,3.24,3.2,3.17,3.14,3.11,3.08,3.05,1},-1),0,10,20,30,40,50,60,62,64,66,68,70,72,74,76,78,80,85,90,95,100,101,102,103,104,105,106,107,108,109,110,110)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6" s="15" t="e">
        <f t="shared" si="0"/>
        <v>#DIV/0!</v>
      </c>
      <c r="T6" s="16" t="e">
        <f>LOOKUP(S6,标准!$H$328:$H$332,标准!$G$328:$G$332)</f>
        <v>#DIV/0!</v>
      </c>
    </row>
    <row r="7" spans="1:20" ht="14.25">
      <c r="A7" s="46"/>
      <c r="B7" s="1" t="s">
        <v>70</v>
      </c>
      <c r="C7" s="38"/>
      <c r="D7" s="39"/>
      <c r="E7" s="34" t="e">
        <f>D7/(C7*C7)</f>
        <v>#DIV/0!</v>
      </c>
      <c r="F7" s="18" t="e">
        <f>LOOKUP(E7,标准!$K$4:$K$11,标准!$B$4:$B$11)</f>
        <v>#DIV/0!</v>
      </c>
      <c r="G7" s="17"/>
      <c r="H7" s="16">
        <f>LOOKUP(G7,标准!$E$229:$E$250,标准!$B$229:$B$250)</f>
        <v>0</v>
      </c>
      <c r="I7" s="30"/>
      <c r="J7" s="16">
        <f>LOOKUP(I7,标准!$K$130:$K$151,标准!$B$130:$B$151)</f>
        <v>60</v>
      </c>
      <c r="K7" s="30"/>
      <c r="L7" s="16">
        <f>CHOOSE(MATCH(K7,{30,10.7,10.5,10.3,10.1,9.9,9.7,9.5,9.3,9.1,8.9,8.7,8.5,8.3,8.1,7.9,7.7,7.6,7.5,7.4,7.3,4},-1),0,10,20,30,40,50,60,62,64,66,68,70,72,74,76,78,80,85,90,95,100,100)</f>
        <v>100</v>
      </c>
      <c r="M7" s="17"/>
      <c r="N7" s="61" t="e">
        <f>LOOKUP(M7,标准!$K$28:$K$49,标准!$B$28:$B$49)</f>
        <v>#N/A</v>
      </c>
      <c r="O7" s="37"/>
      <c r="P7" s="16">
        <f>LOOKUP(O7,标准!$P$256:$P$282,标准!$O$256:$O$282)</f>
        <v>0</v>
      </c>
      <c r="Q7" s="43"/>
      <c r="R7" s="16">
        <f>CHOOSE(MATCH(Q7,{20,6.35,6.15,5.55,5.35,5.15,4.55,4.5,4.45,4.4,4.35,4.3,4.25,4.2,4.15,4.1,4.05,3.57,3.5,3.45,3.4,3.36,3.32,3.28,3.24,3.2,3.17,3.14,3.11,3.08,3.05,1},-1),0,10,20,30,40,50,60,62,64,66,68,70,72,74,76,78,80,85,90,95,100,101,102,103,104,105,106,107,108,109,110,110)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7" s="15" t="e">
        <f t="shared" si="0"/>
        <v>#DIV/0!</v>
      </c>
      <c r="T7" s="16" t="e">
        <f>LOOKUP(S7,标准!$H$328:$H$332,标准!$G$328:$G$332)</f>
        <v>#DIV/0!</v>
      </c>
    </row>
    <row r="8" spans="1:20" ht="14.25">
      <c r="A8" s="46"/>
      <c r="B8" s="1" t="s">
        <v>70</v>
      </c>
      <c r="C8" s="38"/>
      <c r="D8" s="39"/>
      <c r="E8" s="34" t="e">
        <f t="shared" ref="E8:E71" si="1">D8/(C8*C8)</f>
        <v>#DIV/0!</v>
      </c>
      <c r="F8" s="18" t="e">
        <f>LOOKUP(E8,标准!$K$4:$K$11,标准!$B$4:$B$11)</f>
        <v>#DIV/0!</v>
      </c>
      <c r="G8" s="17"/>
      <c r="H8" s="16">
        <f>LOOKUP(G8,标准!$E$229:$E$250,标准!$B$229:$B$250)</f>
        <v>0</v>
      </c>
      <c r="I8" s="30"/>
      <c r="J8" s="16">
        <f>LOOKUP(I8,标准!$K$130:$K$151,标准!$B$130:$B$151)</f>
        <v>60</v>
      </c>
      <c r="K8" s="30"/>
      <c r="L8" s="16">
        <f>CHOOSE(MATCH(K8,{30,10.7,10.5,10.3,10.1,9.9,9.7,9.5,9.3,9.1,8.9,8.7,8.5,8.3,8.1,7.9,7.7,7.6,7.5,7.4,7.3,4},-1),0,10,20,30,40,50,60,62,64,66,68,70,72,74,76,78,80,85,90,95,100,100)</f>
        <v>100</v>
      </c>
      <c r="M8" s="17"/>
      <c r="N8" s="61" t="e">
        <f>LOOKUP(M8,标准!$K$28:$K$49,标准!$B$28:$B$49)</f>
        <v>#N/A</v>
      </c>
      <c r="O8" s="37"/>
      <c r="P8" s="16">
        <f>LOOKUP(O8,标准!$P$256:$P$282,标准!$O$256:$O$282)</f>
        <v>0</v>
      </c>
      <c r="Q8" s="43"/>
      <c r="R8" s="16">
        <f>CHOOSE(MATCH(Q8,{20,6.35,6.15,5.55,5.35,5.15,4.55,4.5,4.45,4.4,4.35,4.3,4.25,4.2,4.15,4.1,4.05,3.57,3.5,3.45,3.4,3.36,3.32,3.28,3.24,3.2,3.17,3.14,3.11,3.08,3.05,1},-1),0,10,20,30,40,50,60,62,64,66,68,70,72,74,76,78,80,85,90,95,100,101,102,103,104,105,106,107,108,109,110,110)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8" s="15" t="e">
        <f t="shared" si="0"/>
        <v>#DIV/0!</v>
      </c>
      <c r="T8" s="16" t="e">
        <f>LOOKUP(S8,标准!$H$328:$H$332,标准!$G$328:$G$332)</f>
        <v>#DIV/0!</v>
      </c>
    </row>
    <row r="9" spans="1:20" ht="14.25">
      <c r="A9" s="46"/>
      <c r="B9" s="1" t="s">
        <v>70</v>
      </c>
      <c r="C9" s="38"/>
      <c r="D9" s="39"/>
      <c r="E9" s="34" t="e">
        <f t="shared" si="1"/>
        <v>#DIV/0!</v>
      </c>
      <c r="F9" s="18" t="e">
        <f>LOOKUP(E9,标准!$K$4:$K$11,标准!$B$4:$B$11)</f>
        <v>#DIV/0!</v>
      </c>
      <c r="G9" s="17"/>
      <c r="H9" s="16">
        <f>LOOKUP(G9,标准!$E$229:$E$250,标准!$B$229:$B$250)</f>
        <v>0</v>
      </c>
      <c r="I9" s="30"/>
      <c r="J9" s="16">
        <f>LOOKUP(I9,标准!$K$130:$K$151,标准!$B$130:$B$151)</f>
        <v>60</v>
      </c>
      <c r="K9" s="30"/>
      <c r="L9" s="16">
        <f>CHOOSE(MATCH(K9,{30,10.7,10.5,10.3,10.1,9.9,9.7,9.5,9.3,9.1,8.9,8.7,8.5,8.3,8.1,7.9,7.7,7.6,7.5,7.4,7.3,4},-1),0,10,20,30,40,50,60,62,64,66,68,70,72,74,76,78,80,85,90,95,100,100)</f>
        <v>100</v>
      </c>
      <c r="M9" s="17"/>
      <c r="N9" s="61" t="e">
        <f>LOOKUP(M9,标准!$K$28:$K$49,标准!$B$28:$B$49)</f>
        <v>#N/A</v>
      </c>
      <c r="O9" s="37"/>
      <c r="P9" s="16">
        <f>LOOKUP(O9,标准!$P$256:$P$282,标准!$O$256:$O$282)</f>
        <v>0</v>
      </c>
      <c r="Q9" s="43"/>
      <c r="R9" s="16">
        <f>CHOOSE(MATCH(Q9,{20,6.35,6.15,5.55,5.35,5.15,4.55,4.5,4.45,4.4,4.35,4.3,4.25,4.2,4.15,4.1,4.05,3.57,3.5,3.45,3.4,3.36,3.32,3.28,3.24,3.2,3.17,3.14,3.11,3.08,3.05,1},-1),0,10,20,30,40,50,60,62,64,66,68,70,72,74,76,78,80,85,90,95,100,101,102,103,104,105,106,107,108,109,110,110)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9" s="15" t="e">
        <f t="shared" si="0"/>
        <v>#DIV/0!</v>
      </c>
      <c r="T9" s="16" t="e">
        <f>LOOKUP(S9,标准!$H$328:$H$332,标准!$G$328:$G$332)</f>
        <v>#DIV/0!</v>
      </c>
    </row>
    <row r="10" spans="1:20" ht="14.25">
      <c r="A10" s="46"/>
      <c r="B10" s="1" t="s">
        <v>70</v>
      </c>
      <c r="C10" s="38"/>
      <c r="D10" s="39"/>
      <c r="E10" s="34" t="e">
        <f t="shared" si="1"/>
        <v>#DIV/0!</v>
      </c>
      <c r="F10" s="18" t="e">
        <f>LOOKUP(E10,标准!$K$4:$K$11,标准!$B$4:$B$11)</f>
        <v>#DIV/0!</v>
      </c>
      <c r="G10" s="17"/>
      <c r="H10" s="16">
        <f>LOOKUP(G10,标准!$E$229:$E$250,标准!$B$229:$B$250)</f>
        <v>0</v>
      </c>
      <c r="I10" s="30"/>
      <c r="J10" s="16">
        <f>LOOKUP(I10,标准!$K$130:$K$151,标准!$B$130:$B$151)</f>
        <v>60</v>
      </c>
      <c r="K10" s="30"/>
      <c r="L10" s="16">
        <f>CHOOSE(MATCH(K10,{30,10.7,10.5,10.3,10.1,9.9,9.7,9.5,9.3,9.1,8.9,8.7,8.5,8.3,8.1,7.9,7.7,7.6,7.5,7.4,7.3,4},-1),0,10,20,30,40,50,60,62,64,66,68,70,72,74,76,78,80,85,90,95,100,100)</f>
        <v>100</v>
      </c>
      <c r="M10" s="17"/>
      <c r="N10" s="61" t="e">
        <f>LOOKUP(M10,标准!$K$28:$K$49,标准!$B$28:$B$49)</f>
        <v>#N/A</v>
      </c>
      <c r="O10" s="37"/>
      <c r="P10" s="16">
        <f>LOOKUP(O10,标准!$P$256:$P$282,标准!$O$256:$O$282)</f>
        <v>0</v>
      </c>
      <c r="Q10" s="43"/>
      <c r="R10" s="16">
        <f>CHOOSE(MATCH(Q10,{20,6.35,6.15,5.55,5.35,5.15,4.55,4.5,4.45,4.4,4.35,4.3,4.25,4.2,4.15,4.1,4.05,3.57,3.5,3.45,3.4,3.36,3.32,3.28,3.24,3.2,3.17,3.14,3.11,3.08,3.05,1},-1),0,10,20,30,40,50,60,62,64,66,68,70,72,74,76,78,80,85,90,95,100,101,102,103,104,105,106,107,108,109,110,110)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0" s="15" t="e">
        <f t="shared" si="0"/>
        <v>#DIV/0!</v>
      </c>
      <c r="T10" s="16" t="e">
        <f>LOOKUP(S10,标准!$H$328:$H$332,标准!$G$328:$G$332)</f>
        <v>#DIV/0!</v>
      </c>
    </row>
    <row r="11" spans="1:20" ht="14.25">
      <c r="A11" s="46"/>
      <c r="B11" s="1" t="s">
        <v>70</v>
      </c>
      <c r="C11" s="40"/>
      <c r="D11" s="41"/>
      <c r="E11" s="34" t="e">
        <f t="shared" si="1"/>
        <v>#DIV/0!</v>
      </c>
      <c r="F11" s="18" t="e">
        <f>LOOKUP(E11,标准!$K$4:$K$11,标准!$B$4:$B$11)</f>
        <v>#DIV/0!</v>
      </c>
      <c r="G11" s="17"/>
      <c r="H11" s="16">
        <f>LOOKUP(G11,标准!$E$229:$E$250,标准!$B$229:$B$250)</f>
        <v>0</v>
      </c>
      <c r="I11" s="30"/>
      <c r="J11" s="16">
        <f>LOOKUP(I11,标准!$K$130:$K$151,标准!$B$130:$B$151)</f>
        <v>60</v>
      </c>
      <c r="K11" s="30"/>
      <c r="L11" s="16">
        <f>CHOOSE(MATCH(K11,{30,10.7,10.5,10.3,10.1,9.9,9.7,9.5,9.3,9.1,8.9,8.7,8.5,8.3,8.1,7.9,7.7,7.6,7.5,7.4,7.3,4},-1),0,10,20,30,40,50,60,62,64,66,68,70,72,74,76,78,80,85,90,95,100,100)</f>
        <v>100</v>
      </c>
      <c r="M11" s="17"/>
      <c r="N11" s="61" t="e">
        <f>LOOKUP(M11,标准!$K$28:$K$49,标准!$B$28:$B$49)</f>
        <v>#N/A</v>
      </c>
      <c r="O11" s="37"/>
      <c r="P11" s="16">
        <f>LOOKUP(O11,标准!$P$256:$P$282,标准!$O$256:$O$282)</f>
        <v>0</v>
      </c>
      <c r="Q11" s="43"/>
      <c r="R11" s="16">
        <f>CHOOSE(MATCH(Q11,{20,6.35,6.15,5.55,5.35,5.15,4.55,4.5,4.45,4.4,4.35,4.3,4.25,4.2,4.15,4.1,4.05,3.57,3.5,3.45,3.4,3.36,3.32,3.28,3.24,3.2,3.17,3.14,3.11,3.08,3.05,1},-1),0,10,20,30,40,50,60,62,64,66,68,70,72,74,76,78,80,85,90,95,100,101,102,103,104,105,106,107,108,109,110,110)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1" s="15" t="e">
        <f t="shared" si="0"/>
        <v>#DIV/0!</v>
      </c>
      <c r="T11" s="16" t="e">
        <f>LOOKUP(S11,标准!$H$328:$H$332,标准!$G$328:$G$332)</f>
        <v>#DIV/0!</v>
      </c>
    </row>
    <row r="12" spans="1:20" ht="14.25">
      <c r="A12" s="46"/>
      <c r="B12" s="1" t="s">
        <v>70</v>
      </c>
      <c r="C12" s="32"/>
      <c r="D12" s="33"/>
      <c r="E12" s="34" t="e">
        <f t="shared" si="1"/>
        <v>#DIV/0!</v>
      </c>
      <c r="F12" s="18" t="e">
        <f>LOOKUP(E12,标准!$K$4:$K$11,标准!$B$4:$B$11)</f>
        <v>#DIV/0!</v>
      </c>
      <c r="G12" s="17"/>
      <c r="H12" s="16">
        <f>LOOKUP(G12,标准!$E$229:$E$250,标准!$B$229:$B$250)</f>
        <v>0</v>
      </c>
      <c r="I12" s="30"/>
      <c r="J12" s="16">
        <f>LOOKUP(I12,标准!$K$130:$K$151,标准!$B$130:$B$151)</f>
        <v>60</v>
      </c>
      <c r="K12" s="30"/>
      <c r="L12" s="16">
        <f>CHOOSE(MATCH(K12,{30,10.7,10.5,10.3,10.1,9.9,9.7,9.5,9.3,9.1,8.9,8.7,8.5,8.3,8.1,7.9,7.7,7.6,7.5,7.4,7.3,4},-1),0,10,20,30,40,50,60,62,64,66,68,70,72,74,76,78,80,85,90,95,100,100)</f>
        <v>100</v>
      </c>
      <c r="M12" s="17"/>
      <c r="N12" s="61" t="e">
        <f>LOOKUP(M12,标准!$K$28:$K$49,标准!$B$28:$B$49)</f>
        <v>#N/A</v>
      </c>
      <c r="O12" s="37"/>
      <c r="P12" s="16">
        <f>LOOKUP(O12,标准!$P$256:$P$282,标准!$O$256:$O$282)</f>
        <v>0</v>
      </c>
      <c r="Q12" s="43"/>
      <c r="R12" s="16">
        <f>CHOOSE(MATCH(Q12,{20,6.35,6.15,5.55,5.35,5.15,4.55,4.5,4.45,4.4,4.35,4.3,4.25,4.2,4.15,4.1,4.05,3.57,3.5,3.45,3.4,3.36,3.32,3.28,3.24,3.2,3.17,3.14,3.11,3.08,3.05,1},-1),0,10,20,30,40,50,60,62,64,66,68,70,72,74,76,78,80,85,90,95,100,101,102,103,104,105,106,107,108,109,110,110)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2" s="15" t="e">
        <f t="shared" si="0"/>
        <v>#DIV/0!</v>
      </c>
      <c r="T12" s="16" t="e">
        <f>LOOKUP(S12,标准!$H$328:$H$332,标准!$G$328:$G$332)</f>
        <v>#DIV/0!</v>
      </c>
    </row>
    <row r="13" spans="1:20" ht="14.25">
      <c r="A13" s="46"/>
      <c r="B13" s="1" t="s">
        <v>70</v>
      </c>
      <c r="C13" s="32"/>
      <c r="D13" s="33"/>
      <c r="E13" s="34" t="e">
        <f t="shared" si="1"/>
        <v>#DIV/0!</v>
      </c>
      <c r="F13" s="18" t="e">
        <f>LOOKUP(E13,标准!$K$4:$K$11,标准!$B$4:$B$11)</f>
        <v>#DIV/0!</v>
      </c>
      <c r="G13" s="17"/>
      <c r="H13" s="16">
        <f>LOOKUP(G13,标准!$E$229:$E$250,标准!$B$229:$B$250)</f>
        <v>0</v>
      </c>
      <c r="I13" s="30"/>
      <c r="J13" s="16">
        <f>LOOKUP(I13,标准!$K$130:$K$151,标准!$B$130:$B$151)</f>
        <v>60</v>
      </c>
      <c r="K13" s="30"/>
      <c r="L13" s="16">
        <f>CHOOSE(MATCH(K13,{30,10.7,10.5,10.3,10.1,9.9,9.7,9.5,9.3,9.1,8.9,8.7,8.5,8.3,8.1,7.9,7.7,7.6,7.5,7.4,7.3,4},-1),0,10,20,30,40,50,60,62,64,66,68,70,72,74,76,78,80,85,90,95,100,100)</f>
        <v>100</v>
      </c>
      <c r="M13" s="17"/>
      <c r="N13" s="61" t="e">
        <f>LOOKUP(M13,标准!$K$28:$K$49,标准!$B$28:$B$49)</f>
        <v>#N/A</v>
      </c>
      <c r="O13" s="37"/>
      <c r="P13" s="16">
        <f>LOOKUP(O13,标准!$P$256:$P$282,标准!$O$256:$O$282)</f>
        <v>0</v>
      </c>
      <c r="Q13" s="43"/>
      <c r="R13" s="16">
        <f>CHOOSE(MATCH(Q13,{20,6.35,6.15,5.55,5.35,5.15,4.55,4.5,4.45,4.4,4.35,4.3,4.25,4.2,4.15,4.1,4.05,3.57,3.5,3.45,3.4,3.36,3.32,3.28,3.24,3.2,3.17,3.14,3.11,3.08,3.05,1},-1),0,10,20,30,40,50,60,62,64,66,68,70,72,74,76,78,80,85,90,95,100,101,102,103,104,105,106,107,108,109,110,110)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3" s="15" t="e">
        <f t="shared" si="0"/>
        <v>#DIV/0!</v>
      </c>
      <c r="T13" s="16" t="e">
        <f>LOOKUP(S13,标准!$H$328:$H$332,标准!$G$328:$G$332)</f>
        <v>#DIV/0!</v>
      </c>
    </row>
    <row r="14" spans="1:20" ht="14.25">
      <c r="A14" s="46"/>
      <c r="B14" s="1" t="s">
        <v>70</v>
      </c>
      <c r="C14" s="32"/>
      <c r="D14" s="33"/>
      <c r="E14" s="34" t="e">
        <f t="shared" si="1"/>
        <v>#DIV/0!</v>
      </c>
      <c r="F14" s="18" t="e">
        <f>LOOKUP(E14,标准!$K$4:$K$11,标准!$B$4:$B$11)</f>
        <v>#DIV/0!</v>
      </c>
      <c r="G14" s="17"/>
      <c r="H14" s="16">
        <f>LOOKUP(G14,标准!$E$229:$E$250,标准!$B$229:$B$250)</f>
        <v>0</v>
      </c>
      <c r="I14" s="30"/>
      <c r="J14" s="16">
        <f>LOOKUP(I14,标准!$K$130:$K$151,标准!$B$130:$B$151)</f>
        <v>60</v>
      </c>
      <c r="K14" s="30"/>
      <c r="L14" s="16">
        <f>CHOOSE(MATCH(K14,{30,10.7,10.5,10.3,10.1,9.9,9.7,9.5,9.3,9.1,8.9,8.7,8.5,8.3,8.1,7.9,7.7,7.6,7.5,7.4,7.3,4},-1),0,10,20,30,40,50,60,62,64,66,68,70,72,74,76,78,80,85,90,95,100,100)</f>
        <v>100</v>
      </c>
      <c r="M14" s="17"/>
      <c r="N14" s="61" t="e">
        <f>LOOKUP(M14,标准!$K$28:$K$49,标准!$B$28:$B$49)</f>
        <v>#N/A</v>
      </c>
      <c r="O14" s="37"/>
      <c r="P14" s="16">
        <f>LOOKUP(O14,标准!$P$256:$P$282,标准!$O$256:$O$282)</f>
        <v>0</v>
      </c>
      <c r="Q14" s="43"/>
      <c r="R14" s="16">
        <f>CHOOSE(MATCH(Q14,{20,6.35,6.15,5.55,5.35,5.15,4.55,4.5,4.45,4.4,4.35,4.3,4.25,4.2,4.15,4.1,4.05,3.57,3.5,3.45,3.4,3.36,3.32,3.28,3.24,3.2,3.17,3.14,3.11,3.08,3.05,1},-1),0,10,20,30,40,50,60,62,64,66,68,70,72,74,76,78,80,85,90,95,100,101,102,103,104,105,106,107,108,109,110,110)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4" s="15" t="e">
        <f t="shared" si="0"/>
        <v>#DIV/0!</v>
      </c>
      <c r="T14" s="16" t="e">
        <f>LOOKUP(S14,标准!$H$328:$H$332,标准!$G$328:$G$332)</f>
        <v>#DIV/0!</v>
      </c>
    </row>
    <row r="15" spans="1:20" ht="14.25">
      <c r="A15" s="46"/>
      <c r="B15" s="1" t="s">
        <v>70</v>
      </c>
      <c r="C15" s="32"/>
      <c r="D15" s="33"/>
      <c r="E15" s="34" t="e">
        <f t="shared" si="1"/>
        <v>#DIV/0!</v>
      </c>
      <c r="F15" s="18" t="e">
        <f>LOOKUP(E15,标准!$K$4:$K$11,标准!$B$4:$B$11)</f>
        <v>#DIV/0!</v>
      </c>
      <c r="G15" s="17"/>
      <c r="H15" s="16">
        <f>LOOKUP(G15,标准!$E$229:$E$250,标准!$B$229:$B$250)</f>
        <v>0</v>
      </c>
      <c r="I15" s="30"/>
      <c r="J15" s="16">
        <f>LOOKUP(I15,标准!$K$130:$K$151,标准!$B$130:$B$151)</f>
        <v>60</v>
      </c>
      <c r="K15" s="30"/>
      <c r="L15" s="16">
        <f>CHOOSE(MATCH(K15,{30,10.7,10.5,10.3,10.1,9.9,9.7,9.5,9.3,9.1,8.9,8.7,8.5,8.3,8.1,7.9,7.7,7.6,7.5,7.4,7.3,4},-1),0,10,20,30,40,50,60,62,64,66,68,70,72,74,76,78,80,85,90,95,100,100)</f>
        <v>100</v>
      </c>
      <c r="M15" s="17"/>
      <c r="N15" s="61" t="e">
        <f>LOOKUP(M15,标准!$K$28:$K$49,标准!$B$28:$B$49)</f>
        <v>#N/A</v>
      </c>
      <c r="O15" s="37"/>
      <c r="P15" s="16">
        <f>LOOKUP(O15,标准!$P$256:$P$282,标准!$O$256:$O$282)</f>
        <v>0</v>
      </c>
      <c r="Q15" s="43"/>
      <c r="R15" s="16">
        <f>CHOOSE(MATCH(Q15,{20,6.35,6.15,5.55,5.35,5.15,4.55,4.5,4.45,4.4,4.35,4.3,4.25,4.2,4.15,4.1,4.05,3.57,3.5,3.45,3.4,3.36,3.32,3.28,3.24,3.2,3.17,3.14,3.11,3.08,3.05,1},-1),0,10,20,30,40,50,60,62,64,66,68,70,72,74,76,78,80,85,90,95,100,101,102,103,104,105,106,107,108,109,110,110)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5" s="15" t="e">
        <f t="shared" si="0"/>
        <v>#DIV/0!</v>
      </c>
      <c r="T15" s="16" t="e">
        <f>LOOKUP(S15,标准!$H$328:$H$332,标准!$G$328:$G$332)</f>
        <v>#DIV/0!</v>
      </c>
    </row>
    <row r="16" spans="1:20" ht="14.25">
      <c r="A16" s="46"/>
      <c r="B16" s="1" t="s">
        <v>70</v>
      </c>
      <c r="C16" s="32"/>
      <c r="D16" s="33"/>
      <c r="E16" s="34" t="e">
        <f t="shared" si="1"/>
        <v>#DIV/0!</v>
      </c>
      <c r="F16" s="18" t="e">
        <f>LOOKUP(E16,标准!$K$4:$K$11,标准!$B$4:$B$11)</f>
        <v>#DIV/0!</v>
      </c>
      <c r="G16" s="17"/>
      <c r="H16" s="16">
        <f>LOOKUP(G16,标准!$E$229:$E$250,标准!$B$229:$B$250)</f>
        <v>0</v>
      </c>
      <c r="I16" s="30"/>
      <c r="J16" s="16">
        <f>LOOKUP(I16,标准!$K$130:$K$151,标准!$B$130:$B$151)</f>
        <v>60</v>
      </c>
      <c r="K16" s="30"/>
      <c r="L16" s="16">
        <f>CHOOSE(MATCH(K16,{30,10.7,10.5,10.3,10.1,9.9,9.7,9.5,9.3,9.1,8.9,8.7,8.5,8.3,8.1,7.9,7.7,7.6,7.5,7.4,7.3,4},-1),0,10,20,30,40,50,60,62,64,66,68,70,72,74,76,78,80,85,90,95,100,100)</f>
        <v>100</v>
      </c>
      <c r="M16" s="17"/>
      <c r="N16" s="61" t="e">
        <f>LOOKUP(M16,标准!$K$28:$K$49,标准!$B$28:$B$49)</f>
        <v>#N/A</v>
      </c>
      <c r="O16" s="37"/>
      <c r="P16" s="16">
        <f>LOOKUP(O16,标准!$P$256:$P$282,标准!$O$256:$O$282)</f>
        <v>0</v>
      </c>
      <c r="Q16" s="43"/>
      <c r="R16" s="16">
        <f>CHOOSE(MATCH(Q16,{20,6.35,6.15,5.55,5.35,5.15,4.55,4.5,4.45,4.4,4.35,4.3,4.25,4.2,4.15,4.1,4.05,3.57,3.5,3.45,3.4,3.36,3.32,3.28,3.24,3.2,3.17,3.14,3.11,3.08,3.05,1},-1),0,10,20,30,40,50,60,62,64,66,68,70,72,74,76,78,80,85,90,95,100,101,102,103,104,105,106,107,108,109,110,110)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6" s="15" t="e">
        <f t="shared" si="0"/>
        <v>#DIV/0!</v>
      </c>
      <c r="T16" s="16" t="e">
        <f>LOOKUP(S16,标准!$H$328:$H$332,标准!$G$328:$G$332)</f>
        <v>#DIV/0!</v>
      </c>
    </row>
    <row r="17" spans="1:20" ht="14.25">
      <c r="A17" s="46"/>
      <c r="B17" s="1" t="s">
        <v>70</v>
      </c>
      <c r="C17" s="32"/>
      <c r="D17" s="33"/>
      <c r="E17" s="34" t="e">
        <f t="shared" si="1"/>
        <v>#DIV/0!</v>
      </c>
      <c r="F17" s="18" t="e">
        <f>LOOKUP(E17,标准!$K$4:$K$11,标准!$B$4:$B$11)</f>
        <v>#DIV/0!</v>
      </c>
      <c r="G17" s="17"/>
      <c r="H17" s="16">
        <f>LOOKUP(G17,标准!$E$229:$E$250,标准!$B$229:$B$250)</f>
        <v>0</v>
      </c>
      <c r="I17" s="30"/>
      <c r="J17" s="16">
        <f>LOOKUP(I17,标准!$K$130:$K$151,标准!$B$130:$B$151)</f>
        <v>60</v>
      </c>
      <c r="K17" s="30"/>
      <c r="L17" s="16">
        <f>CHOOSE(MATCH(K17,{30,10.7,10.5,10.3,10.1,9.9,9.7,9.5,9.3,9.1,8.9,8.7,8.5,8.3,8.1,7.9,7.7,7.6,7.5,7.4,7.3,4},-1),0,10,20,30,40,50,60,62,64,66,68,70,72,74,76,78,80,85,90,95,100,100)</f>
        <v>100</v>
      </c>
      <c r="M17" s="17"/>
      <c r="N17" s="61" t="e">
        <f>LOOKUP(M17,标准!$K$28:$K$49,标准!$B$28:$B$49)</f>
        <v>#N/A</v>
      </c>
      <c r="O17" s="37"/>
      <c r="P17" s="16">
        <f>LOOKUP(O17,标准!$P$256:$P$282,标准!$O$256:$O$282)</f>
        <v>0</v>
      </c>
      <c r="Q17" s="43"/>
      <c r="R17" s="16">
        <f>CHOOSE(MATCH(Q17,{20,6.35,6.15,5.55,5.35,5.15,4.55,4.5,4.45,4.4,4.35,4.3,4.25,4.2,4.15,4.1,4.05,3.57,3.5,3.45,3.4,3.36,3.32,3.28,3.24,3.2,3.17,3.14,3.11,3.08,3.05,1},-1),0,10,20,30,40,50,60,62,64,66,68,70,72,74,76,78,80,85,90,95,100,101,102,103,104,105,106,107,108,109,110,110)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7" s="15" t="e">
        <f t="shared" si="0"/>
        <v>#DIV/0!</v>
      </c>
      <c r="T17" s="16" t="e">
        <f>LOOKUP(S17,标准!$H$328:$H$332,标准!$G$328:$G$332)</f>
        <v>#DIV/0!</v>
      </c>
    </row>
    <row r="18" spans="1:20" ht="14.25">
      <c r="A18" s="46"/>
      <c r="B18" s="1" t="s">
        <v>70</v>
      </c>
      <c r="C18" s="32"/>
      <c r="D18" s="33"/>
      <c r="E18" s="34" t="e">
        <f t="shared" si="1"/>
        <v>#DIV/0!</v>
      </c>
      <c r="F18" s="18" t="e">
        <f>LOOKUP(E18,标准!$K$4:$K$11,标准!$B$4:$B$11)</f>
        <v>#DIV/0!</v>
      </c>
      <c r="G18" s="17"/>
      <c r="H18" s="16">
        <f>LOOKUP(G18,标准!$E$229:$E$250,标准!$B$229:$B$250)</f>
        <v>0</v>
      </c>
      <c r="I18" s="30"/>
      <c r="J18" s="16">
        <f>LOOKUP(I18,标准!$K$130:$K$151,标准!$B$130:$B$151)</f>
        <v>60</v>
      </c>
      <c r="K18" s="30"/>
      <c r="L18" s="16">
        <f>CHOOSE(MATCH(K18,{30,10.7,10.5,10.3,10.1,9.9,9.7,9.5,9.3,9.1,8.9,8.7,8.5,8.3,8.1,7.9,7.7,7.6,7.5,7.4,7.3,4},-1),0,10,20,30,40,50,60,62,64,66,68,70,72,74,76,78,80,85,90,95,100,100)</f>
        <v>100</v>
      </c>
      <c r="M18" s="17"/>
      <c r="N18" s="61" t="e">
        <f>LOOKUP(M18,标准!$K$28:$K$49,标准!$B$28:$B$49)</f>
        <v>#N/A</v>
      </c>
      <c r="O18" s="37"/>
      <c r="P18" s="16">
        <f>LOOKUP(O18,标准!$P$256:$P$282,标准!$O$256:$O$282)</f>
        <v>0</v>
      </c>
      <c r="Q18" s="43"/>
      <c r="R18" s="16">
        <f>CHOOSE(MATCH(Q18,{20,6.35,6.15,5.55,5.35,5.15,4.55,4.5,4.45,4.4,4.35,4.3,4.25,4.2,4.15,4.1,4.05,3.57,3.5,3.45,3.4,3.36,3.32,3.28,3.24,3.2,3.17,3.14,3.11,3.08,3.05,1},-1),0,10,20,30,40,50,60,62,64,66,68,70,72,74,76,78,80,85,90,95,100,101,102,103,104,105,106,107,108,109,110,110)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8" s="15" t="e">
        <f t="shared" si="0"/>
        <v>#DIV/0!</v>
      </c>
      <c r="T18" s="16" t="e">
        <f>LOOKUP(S18,标准!$H$328:$H$332,标准!$G$328:$G$332)</f>
        <v>#DIV/0!</v>
      </c>
    </row>
    <row r="19" spans="1:20" ht="14.25">
      <c r="A19" s="46"/>
      <c r="B19" s="1" t="s">
        <v>70</v>
      </c>
      <c r="C19" s="32"/>
      <c r="D19" s="33"/>
      <c r="E19" s="34" t="e">
        <f t="shared" si="1"/>
        <v>#DIV/0!</v>
      </c>
      <c r="F19" s="18" t="e">
        <f>LOOKUP(E19,标准!$K$4:$K$11,标准!$B$4:$B$11)</f>
        <v>#DIV/0!</v>
      </c>
      <c r="G19" s="17"/>
      <c r="H19" s="16">
        <f>LOOKUP(G19,标准!$E$229:$E$250,标准!$B$229:$B$250)</f>
        <v>0</v>
      </c>
      <c r="I19" s="30"/>
      <c r="J19" s="16">
        <f>LOOKUP(I19,标准!$K$130:$K$151,标准!$B$130:$B$151)</f>
        <v>60</v>
      </c>
      <c r="K19" s="30"/>
      <c r="L19" s="16">
        <f>CHOOSE(MATCH(K19,{30,10.7,10.5,10.3,10.1,9.9,9.7,9.5,9.3,9.1,8.9,8.7,8.5,8.3,8.1,7.9,7.7,7.6,7.5,7.4,7.3,4},-1),0,10,20,30,40,50,60,62,64,66,68,70,72,74,76,78,80,85,90,95,100,100)</f>
        <v>100</v>
      </c>
      <c r="M19" s="17"/>
      <c r="N19" s="61" t="e">
        <f>LOOKUP(M19,标准!$K$28:$K$49,标准!$B$28:$B$49)</f>
        <v>#N/A</v>
      </c>
      <c r="O19" s="37"/>
      <c r="P19" s="16">
        <f>LOOKUP(O19,标准!$P$256:$P$282,标准!$O$256:$O$282)</f>
        <v>0</v>
      </c>
      <c r="Q19" s="43"/>
      <c r="R19" s="16">
        <f>CHOOSE(MATCH(Q19,{20,6.35,6.15,5.55,5.35,5.15,4.55,4.5,4.45,4.4,4.35,4.3,4.25,4.2,4.15,4.1,4.05,3.57,3.5,3.45,3.4,3.36,3.32,3.28,3.24,3.2,3.17,3.14,3.11,3.08,3.05,1},-1),0,10,20,30,40,50,60,62,64,66,68,70,72,74,76,78,80,85,90,95,100,101,102,103,104,105,106,107,108,109,110,110)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9" s="15" t="e">
        <f t="shared" si="0"/>
        <v>#DIV/0!</v>
      </c>
      <c r="T19" s="16" t="e">
        <f>LOOKUP(S19,标准!$H$328:$H$332,标准!$G$328:$G$332)</f>
        <v>#DIV/0!</v>
      </c>
    </row>
    <row r="20" spans="1:20" ht="14.25">
      <c r="A20" s="46"/>
      <c r="B20" s="1" t="s">
        <v>70</v>
      </c>
      <c r="C20" s="32"/>
      <c r="D20" s="33"/>
      <c r="E20" s="34" t="e">
        <f t="shared" si="1"/>
        <v>#DIV/0!</v>
      </c>
      <c r="F20" s="18" t="e">
        <f>LOOKUP(E20,标准!$K$4:$K$11,标准!$B$4:$B$11)</f>
        <v>#DIV/0!</v>
      </c>
      <c r="G20" s="17"/>
      <c r="H20" s="16">
        <f>LOOKUP(G20,标准!$E$229:$E$250,标准!$B$229:$B$250)</f>
        <v>0</v>
      </c>
      <c r="I20" s="30"/>
      <c r="J20" s="16">
        <f>LOOKUP(I20,标准!$K$130:$K$151,标准!$B$130:$B$151)</f>
        <v>60</v>
      </c>
      <c r="K20" s="30"/>
      <c r="L20" s="16">
        <f>CHOOSE(MATCH(K20,{30,10.7,10.5,10.3,10.1,9.9,9.7,9.5,9.3,9.1,8.9,8.7,8.5,8.3,8.1,7.9,7.7,7.6,7.5,7.4,7.3,4},-1),0,10,20,30,40,50,60,62,64,66,68,70,72,74,76,78,80,85,90,95,100,100)</f>
        <v>100</v>
      </c>
      <c r="M20" s="17"/>
      <c r="N20" s="61" t="e">
        <f>LOOKUP(M20,标准!$K$28:$K$49,标准!$B$28:$B$49)</f>
        <v>#N/A</v>
      </c>
      <c r="O20" s="37"/>
      <c r="P20" s="16">
        <f>LOOKUP(O20,标准!$P$256:$P$282,标准!$O$256:$O$282)</f>
        <v>0</v>
      </c>
      <c r="Q20" s="43"/>
      <c r="R20" s="16">
        <f>CHOOSE(MATCH(Q20,{20,6.35,6.15,5.55,5.35,5.15,4.55,4.5,4.45,4.4,4.35,4.3,4.25,4.2,4.15,4.1,4.05,3.57,3.5,3.45,3.4,3.36,3.32,3.28,3.24,3.2,3.17,3.14,3.11,3.08,3.05,1},-1),0,10,20,30,40,50,60,62,64,66,68,70,72,74,76,78,80,85,90,95,100,101,102,103,104,105,106,107,108,109,110,110)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20" s="15" t="e">
        <f t="shared" si="0"/>
        <v>#DIV/0!</v>
      </c>
      <c r="T20" s="16" t="e">
        <f>LOOKUP(S20,标准!$H$328:$H$332,标准!$G$328:$G$332)</f>
        <v>#DIV/0!</v>
      </c>
    </row>
    <row r="21" spans="1:20" ht="14.25">
      <c r="A21" s="46"/>
      <c r="B21" s="1" t="s">
        <v>70</v>
      </c>
      <c r="C21" s="32"/>
      <c r="D21" s="33"/>
      <c r="E21" s="34" t="e">
        <f t="shared" si="1"/>
        <v>#DIV/0!</v>
      </c>
      <c r="F21" s="18" t="e">
        <f>LOOKUP(E21,标准!$K$4:$K$11,标准!$B$4:$B$11)</f>
        <v>#DIV/0!</v>
      </c>
      <c r="G21" s="17"/>
      <c r="H21" s="16">
        <f>LOOKUP(G21,标准!$E$229:$E$250,标准!$B$229:$B$250)</f>
        <v>0</v>
      </c>
      <c r="I21" s="30"/>
      <c r="J21" s="16">
        <f>LOOKUP(I21,标准!$K$130:$K$151,标准!$B$130:$B$151)</f>
        <v>60</v>
      </c>
      <c r="K21" s="30"/>
      <c r="L21" s="16">
        <f>CHOOSE(MATCH(K21,{30,10.7,10.5,10.3,10.1,9.9,9.7,9.5,9.3,9.1,8.9,8.7,8.5,8.3,8.1,7.9,7.7,7.6,7.5,7.4,7.3,4},-1),0,10,20,30,40,50,60,62,64,66,68,70,72,74,76,78,80,85,90,95,100,100)</f>
        <v>100</v>
      </c>
      <c r="M21" s="17"/>
      <c r="N21" s="61" t="e">
        <f>LOOKUP(M21,标准!$K$28:$K$49,标准!$B$28:$B$49)</f>
        <v>#N/A</v>
      </c>
      <c r="O21" s="37"/>
      <c r="P21" s="16">
        <f>LOOKUP(O21,标准!$P$256:$P$282,标准!$O$256:$O$282)</f>
        <v>0</v>
      </c>
      <c r="Q21" s="43"/>
      <c r="R21" s="16">
        <f>CHOOSE(MATCH(Q21,{20,6.35,6.15,5.55,5.35,5.15,4.55,4.5,4.45,4.4,4.35,4.3,4.25,4.2,4.15,4.1,4.05,3.57,3.5,3.45,3.4,3.36,3.32,3.28,3.24,3.2,3.17,3.14,3.11,3.08,3.05,1},-1),0,10,20,30,40,50,60,62,64,66,68,70,72,74,76,78,80,85,90,95,100,101,102,103,104,105,106,107,108,109,110,110)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21" s="15" t="e">
        <f t="shared" si="0"/>
        <v>#DIV/0!</v>
      </c>
      <c r="T21" s="16" t="e">
        <f>LOOKUP(S21,标准!$H$328:$H$332,标准!$G$328:$G$332)</f>
        <v>#DIV/0!</v>
      </c>
    </row>
    <row r="22" spans="1:20" ht="14.25">
      <c r="A22" s="46"/>
      <c r="B22" s="1" t="s">
        <v>70</v>
      </c>
      <c r="C22" s="32"/>
      <c r="D22" s="33"/>
      <c r="E22" s="34" t="e">
        <f t="shared" si="1"/>
        <v>#DIV/0!</v>
      </c>
      <c r="F22" s="18" t="e">
        <f>LOOKUP(E22,标准!$K$4:$K$11,标准!$B$4:$B$11)</f>
        <v>#DIV/0!</v>
      </c>
      <c r="G22" s="17"/>
      <c r="H22" s="16">
        <f>LOOKUP(G22,标准!$E$229:$E$250,标准!$B$229:$B$250)</f>
        <v>0</v>
      </c>
      <c r="I22" s="30"/>
      <c r="J22" s="16">
        <f>LOOKUP(I22,标准!$K$130:$K$151,标准!$B$130:$B$151)</f>
        <v>60</v>
      </c>
      <c r="K22" s="30"/>
      <c r="L22" s="16">
        <f>CHOOSE(MATCH(K22,{30,10.7,10.5,10.3,10.1,9.9,9.7,9.5,9.3,9.1,8.9,8.7,8.5,8.3,8.1,7.9,7.7,7.6,7.5,7.4,7.3,4},-1),0,10,20,30,40,50,60,62,64,66,68,70,72,74,76,78,80,85,90,95,100,100)</f>
        <v>100</v>
      </c>
      <c r="M22" s="17"/>
      <c r="N22" s="61" t="e">
        <f>LOOKUP(M22,标准!$K$28:$K$49,标准!$B$28:$B$49)</f>
        <v>#N/A</v>
      </c>
      <c r="O22" s="37"/>
      <c r="P22" s="16">
        <f>LOOKUP(O22,标准!$P$256:$P$282,标准!$O$256:$O$282)</f>
        <v>0</v>
      </c>
      <c r="Q22" s="43"/>
      <c r="R22" s="16">
        <f>CHOOSE(MATCH(Q22,{20,6.35,6.15,5.55,5.35,5.15,4.55,4.5,4.45,4.4,4.35,4.3,4.25,4.2,4.15,4.1,4.05,3.57,3.5,3.45,3.4,3.36,3.32,3.28,3.24,3.2,3.17,3.14,3.11,3.08,3.05,1},-1),0,10,20,30,40,50,60,62,64,66,68,70,72,74,76,78,80,85,90,95,100,101,102,103,104,105,106,107,108,109,110,110)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22" s="15" t="e">
        <f t="shared" si="0"/>
        <v>#DIV/0!</v>
      </c>
      <c r="T22" s="16" t="e">
        <f>LOOKUP(S22,标准!$H$328:$H$332,标准!$G$328:$G$332)</f>
        <v>#DIV/0!</v>
      </c>
    </row>
    <row r="23" spans="1:20" ht="14.25">
      <c r="A23" s="46"/>
      <c r="B23" s="1" t="s">
        <v>70</v>
      </c>
      <c r="C23" s="32"/>
      <c r="D23" s="33"/>
      <c r="E23" s="34" t="e">
        <f t="shared" si="1"/>
        <v>#DIV/0!</v>
      </c>
      <c r="F23" s="18" t="e">
        <f>LOOKUP(E23,标准!$K$4:$K$11,标准!$B$4:$B$11)</f>
        <v>#DIV/0!</v>
      </c>
      <c r="G23" s="17"/>
      <c r="H23" s="16">
        <f>LOOKUP(G23,标准!$E$229:$E$250,标准!$B$229:$B$250)</f>
        <v>0</v>
      </c>
      <c r="I23" s="30"/>
      <c r="J23" s="16">
        <f>LOOKUP(I23,标准!$K$130:$K$151,标准!$B$130:$B$151)</f>
        <v>60</v>
      </c>
      <c r="K23" s="30"/>
      <c r="L23" s="16">
        <f>CHOOSE(MATCH(K23,{30,10.7,10.5,10.3,10.1,9.9,9.7,9.5,9.3,9.1,8.9,8.7,8.5,8.3,8.1,7.9,7.7,7.6,7.5,7.4,7.3,4},-1),0,10,20,30,40,50,60,62,64,66,68,70,72,74,76,78,80,85,90,95,100,100)</f>
        <v>100</v>
      </c>
      <c r="M23" s="17"/>
      <c r="N23" s="61" t="e">
        <f>LOOKUP(M23,标准!$K$28:$K$49,标准!$B$28:$B$49)</f>
        <v>#N/A</v>
      </c>
      <c r="O23" s="37"/>
      <c r="P23" s="16">
        <f>LOOKUP(O23,标准!$P$256:$P$282,标准!$O$256:$O$282)</f>
        <v>0</v>
      </c>
      <c r="Q23" s="43"/>
      <c r="R23" s="16">
        <f>CHOOSE(MATCH(Q23,{20,6.35,6.15,5.55,5.35,5.15,4.55,4.5,4.45,4.4,4.35,4.3,4.25,4.2,4.15,4.1,4.05,3.57,3.5,3.45,3.4,3.36,3.32,3.28,3.24,3.2,3.17,3.14,3.11,3.08,3.05,1},-1),0,10,20,30,40,50,60,62,64,66,68,70,72,74,76,78,80,85,90,95,100,101,102,103,104,105,106,107,108,109,110,110)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23" s="15" t="e">
        <f t="shared" si="0"/>
        <v>#DIV/0!</v>
      </c>
      <c r="T23" s="16" t="e">
        <f>LOOKUP(S23,标准!$H$328:$H$332,标准!$G$328:$G$332)</f>
        <v>#DIV/0!</v>
      </c>
    </row>
    <row r="24" spans="1:20" ht="14.25">
      <c r="A24" s="46"/>
      <c r="B24" s="1" t="s">
        <v>70</v>
      </c>
      <c r="C24" s="32"/>
      <c r="D24" s="33"/>
      <c r="E24" s="34" t="e">
        <f t="shared" si="1"/>
        <v>#DIV/0!</v>
      </c>
      <c r="F24" s="18" t="e">
        <f>LOOKUP(E24,标准!$K$4:$K$11,标准!$B$4:$B$11)</f>
        <v>#DIV/0!</v>
      </c>
      <c r="G24" s="17"/>
      <c r="H24" s="16">
        <f>LOOKUP(G24,标准!$E$229:$E$250,标准!$B$229:$B$250)</f>
        <v>0</v>
      </c>
      <c r="I24" s="30"/>
      <c r="J24" s="16">
        <f>LOOKUP(I24,标准!$K$130:$K$151,标准!$B$130:$B$151)</f>
        <v>60</v>
      </c>
      <c r="K24" s="30"/>
      <c r="L24" s="16">
        <f>CHOOSE(MATCH(K24,{30,10.7,10.5,10.3,10.1,9.9,9.7,9.5,9.3,9.1,8.9,8.7,8.5,8.3,8.1,7.9,7.7,7.6,7.5,7.4,7.3,4},-1),0,10,20,30,40,50,60,62,64,66,68,70,72,74,76,78,80,85,90,95,100,100)</f>
        <v>100</v>
      </c>
      <c r="M24" s="17"/>
      <c r="N24" s="61" t="e">
        <f>LOOKUP(M24,标准!$K$28:$K$49,标准!$B$28:$B$49)</f>
        <v>#N/A</v>
      </c>
      <c r="O24" s="37"/>
      <c r="P24" s="16">
        <f>LOOKUP(O24,标准!$P$256:$P$282,标准!$O$256:$O$282)</f>
        <v>0</v>
      </c>
      <c r="Q24" s="43"/>
      <c r="R24" s="16">
        <f>CHOOSE(MATCH(Q24,{20,6.35,6.15,5.55,5.35,5.15,4.55,4.5,4.45,4.4,4.35,4.3,4.25,4.2,4.15,4.1,4.05,3.57,3.5,3.45,3.4,3.36,3.32,3.28,3.24,3.2,3.17,3.14,3.11,3.08,3.05,1},-1),0,10,20,30,40,50,60,62,64,66,68,70,72,74,76,78,80,85,90,95,100,101,102,103,104,105,106,107,108,109,110,110)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24" s="15" t="e">
        <f t="shared" si="0"/>
        <v>#DIV/0!</v>
      </c>
      <c r="T24" s="16" t="e">
        <f>LOOKUP(S24,标准!$H$328:$H$332,标准!$G$328:$G$332)</f>
        <v>#DIV/0!</v>
      </c>
    </row>
    <row r="25" spans="1:20" ht="14.25">
      <c r="A25" s="46"/>
      <c r="B25" s="1" t="s">
        <v>70</v>
      </c>
      <c r="C25" s="32"/>
      <c r="D25" s="33"/>
      <c r="E25" s="34" t="e">
        <f t="shared" si="1"/>
        <v>#DIV/0!</v>
      </c>
      <c r="F25" s="18" t="e">
        <f>LOOKUP(E25,标准!$K$4:$K$11,标准!$B$4:$B$11)</f>
        <v>#DIV/0!</v>
      </c>
      <c r="G25" s="17"/>
      <c r="H25" s="16">
        <f>LOOKUP(G25,标准!$E$229:$E$250,标准!$B$229:$B$250)</f>
        <v>0</v>
      </c>
      <c r="I25" s="30"/>
      <c r="J25" s="16">
        <f>LOOKUP(I25,标准!$K$130:$K$151,标准!$B$130:$B$151)</f>
        <v>60</v>
      </c>
      <c r="K25" s="30"/>
      <c r="L25" s="16">
        <f>CHOOSE(MATCH(K25,{30,10.7,10.5,10.3,10.1,9.9,9.7,9.5,9.3,9.1,8.9,8.7,8.5,8.3,8.1,7.9,7.7,7.6,7.5,7.4,7.3,4},-1),0,10,20,30,40,50,60,62,64,66,68,70,72,74,76,78,80,85,90,95,100,100)</f>
        <v>100</v>
      </c>
      <c r="M25" s="17"/>
      <c r="N25" s="61" t="e">
        <f>LOOKUP(M25,标准!$K$28:$K$49,标准!$B$28:$B$49)</f>
        <v>#N/A</v>
      </c>
      <c r="O25" s="37"/>
      <c r="P25" s="16">
        <f>LOOKUP(O25,标准!$P$256:$P$282,标准!$O$256:$O$282)</f>
        <v>0</v>
      </c>
      <c r="Q25" s="43"/>
      <c r="R25" s="16">
        <f>CHOOSE(MATCH(Q25,{20,6.35,6.15,5.55,5.35,5.15,4.55,4.5,4.45,4.4,4.35,4.3,4.25,4.2,4.15,4.1,4.05,3.57,3.5,3.45,3.4,3.36,3.32,3.28,3.24,3.2,3.17,3.14,3.11,3.08,3.05,1},-1),0,10,20,30,40,50,60,62,64,66,68,70,72,74,76,78,80,85,90,95,100,101,102,103,104,105,106,107,108,109,110,110)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25" s="15" t="e">
        <f t="shared" si="0"/>
        <v>#DIV/0!</v>
      </c>
      <c r="T25" s="16" t="e">
        <f>LOOKUP(S25,标准!$H$328:$H$332,标准!$G$328:$G$332)</f>
        <v>#DIV/0!</v>
      </c>
    </row>
    <row r="26" spans="1:20" ht="14.25">
      <c r="A26" s="46"/>
      <c r="B26" s="1" t="s">
        <v>70</v>
      </c>
      <c r="C26" s="32"/>
      <c r="D26" s="33"/>
      <c r="E26" s="34" t="e">
        <f t="shared" si="1"/>
        <v>#DIV/0!</v>
      </c>
      <c r="F26" s="18" t="e">
        <f>LOOKUP(E26,标准!$K$4:$K$11,标准!$B$4:$B$11)</f>
        <v>#DIV/0!</v>
      </c>
      <c r="G26" s="17"/>
      <c r="H26" s="16">
        <f>LOOKUP(G26,标准!$E$229:$E$250,标准!$B$229:$B$250)</f>
        <v>0</v>
      </c>
      <c r="I26" s="30"/>
      <c r="J26" s="16">
        <f>LOOKUP(I26,标准!$K$130:$K$151,标准!$B$130:$B$151)</f>
        <v>60</v>
      </c>
      <c r="K26" s="30"/>
      <c r="L26" s="16">
        <f>CHOOSE(MATCH(K26,{30,10.7,10.5,10.3,10.1,9.9,9.7,9.5,9.3,9.1,8.9,8.7,8.5,8.3,8.1,7.9,7.7,7.6,7.5,7.4,7.3,4},-1),0,10,20,30,40,50,60,62,64,66,68,70,72,74,76,78,80,85,90,95,100,100)</f>
        <v>100</v>
      </c>
      <c r="M26" s="17"/>
      <c r="N26" s="61" t="e">
        <f>LOOKUP(M26,标准!$K$28:$K$49,标准!$B$28:$B$49)</f>
        <v>#N/A</v>
      </c>
      <c r="O26" s="37"/>
      <c r="P26" s="16">
        <f>LOOKUP(O26,标准!$P$256:$P$282,标准!$O$256:$O$282)</f>
        <v>0</v>
      </c>
      <c r="Q26" s="43"/>
      <c r="R26" s="16">
        <f>CHOOSE(MATCH(Q26,{20,6.35,6.15,5.55,5.35,5.15,4.55,4.5,4.45,4.4,4.35,4.3,4.25,4.2,4.15,4.1,4.05,3.57,3.5,3.45,3.4,3.36,3.32,3.28,3.24,3.2,3.17,3.14,3.11,3.08,3.05,1},-1),0,10,20,30,40,50,60,62,64,66,68,70,72,74,76,78,80,85,90,95,100,101,102,103,104,105,106,107,108,109,110,110)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26" s="15" t="e">
        <f t="shared" si="0"/>
        <v>#DIV/0!</v>
      </c>
      <c r="T26" s="16" t="e">
        <f>LOOKUP(S26,标准!$H$328:$H$332,标准!$G$328:$G$332)</f>
        <v>#DIV/0!</v>
      </c>
    </row>
    <row r="27" spans="1:20" ht="14.25">
      <c r="A27" s="46"/>
      <c r="B27" s="1" t="s">
        <v>70</v>
      </c>
      <c r="C27" s="32"/>
      <c r="D27" s="33"/>
      <c r="E27" s="34" t="e">
        <f t="shared" si="1"/>
        <v>#DIV/0!</v>
      </c>
      <c r="F27" s="18" t="e">
        <f>LOOKUP(E27,标准!$K$4:$K$11,标准!$B$4:$B$11)</f>
        <v>#DIV/0!</v>
      </c>
      <c r="G27" s="17"/>
      <c r="H27" s="16">
        <f>LOOKUP(G27,标准!$E$229:$E$250,标准!$B$229:$B$250)</f>
        <v>0</v>
      </c>
      <c r="I27" s="30"/>
      <c r="J27" s="16">
        <f>LOOKUP(I27,标准!$K$130:$K$151,标准!$B$130:$B$151)</f>
        <v>60</v>
      </c>
      <c r="K27" s="30"/>
      <c r="L27" s="16">
        <f>CHOOSE(MATCH(K27,{30,10.7,10.5,10.3,10.1,9.9,9.7,9.5,9.3,9.1,8.9,8.7,8.5,8.3,8.1,7.9,7.7,7.6,7.5,7.4,7.3,4},-1),0,10,20,30,40,50,60,62,64,66,68,70,72,74,76,78,80,85,90,95,100,100)</f>
        <v>100</v>
      </c>
      <c r="M27" s="17"/>
      <c r="N27" s="61" t="e">
        <f>LOOKUP(M27,标准!$K$28:$K$49,标准!$B$28:$B$49)</f>
        <v>#N/A</v>
      </c>
      <c r="O27" s="37"/>
      <c r="P27" s="16">
        <f>LOOKUP(O27,标准!$P$256:$P$282,标准!$O$256:$O$282)</f>
        <v>0</v>
      </c>
      <c r="Q27" s="43"/>
      <c r="R27" s="16">
        <f>CHOOSE(MATCH(Q27,{20,6.35,6.15,5.55,5.35,5.15,4.55,4.5,4.45,4.4,4.35,4.3,4.25,4.2,4.15,4.1,4.05,3.57,3.5,3.45,3.4,3.36,3.32,3.28,3.24,3.2,3.17,3.14,3.11,3.08,3.05,1},-1),0,10,20,30,40,50,60,62,64,66,68,70,72,74,76,78,80,85,90,95,100,101,102,103,104,105,106,107,108,109,110,110)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27" s="15" t="e">
        <f t="shared" si="0"/>
        <v>#DIV/0!</v>
      </c>
      <c r="T27" s="16" t="e">
        <f>LOOKUP(S27,标准!$H$328:$H$332,标准!$G$328:$G$332)</f>
        <v>#DIV/0!</v>
      </c>
    </row>
    <row r="28" spans="1:20" ht="14.25">
      <c r="A28" s="46"/>
      <c r="B28" s="1" t="s">
        <v>70</v>
      </c>
      <c r="C28" s="32"/>
      <c r="D28" s="33"/>
      <c r="E28" s="34" t="e">
        <f t="shared" si="1"/>
        <v>#DIV/0!</v>
      </c>
      <c r="F28" s="18" t="e">
        <f>LOOKUP(E28,标准!$K$4:$K$11,标准!$B$4:$B$11)</f>
        <v>#DIV/0!</v>
      </c>
      <c r="G28" s="17"/>
      <c r="H28" s="16">
        <f>LOOKUP(G28,标准!$E$229:$E$250,标准!$B$229:$B$250)</f>
        <v>0</v>
      </c>
      <c r="I28" s="30"/>
      <c r="J28" s="16">
        <f>LOOKUP(I28,标准!$K$130:$K$151,标准!$B$130:$B$151)</f>
        <v>60</v>
      </c>
      <c r="K28" s="30"/>
      <c r="L28" s="16">
        <f>CHOOSE(MATCH(K28,{30,10.7,10.5,10.3,10.1,9.9,9.7,9.5,9.3,9.1,8.9,8.7,8.5,8.3,8.1,7.9,7.7,7.6,7.5,7.4,7.3,4},-1),0,10,20,30,40,50,60,62,64,66,68,70,72,74,76,78,80,85,90,95,100,100)</f>
        <v>100</v>
      </c>
      <c r="M28" s="17"/>
      <c r="N28" s="61" t="e">
        <f>LOOKUP(M28,标准!$K$28:$K$49,标准!$B$28:$B$49)</f>
        <v>#N/A</v>
      </c>
      <c r="O28" s="37"/>
      <c r="P28" s="16">
        <f>LOOKUP(O28,标准!$P$256:$P$282,标准!$O$256:$O$282)</f>
        <v>0</v>
      </c>
      <c r="Q28" s="43"/>
      <c r="R28" s="16">
        <f>CHOOSE(MATCH(Q28,{20,6.35,6.15,5.55,5.35,5.15,4.55,4.5,4.45,4.4,4.35,4.3,4.25,4.2,4.15,4.1,4.05,3.57,3.5,3.45,3.4,3.36,3.32,3.28,3.24,3.2,3.17,3.14,3.11,3.08,3.05,1},-1),0,10,20,30,40,50,60,62,64,66,68,70,72,74,76,78,80,85,90,95,100,101,102,103,104,105,106,107,108,109,110,110)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28" s="15" t="e">
        <f t="shared" si="0"/>
        <v>#DIV/0!</v>
      </c>
      <c r="T28" s="16" t="e">
        <f>LOOKUP(S28,标准!$H$328:$H$332,标准!$G$328:$G$332)</f>
        <v>#DIV/0!</v>
      </c>
    </row>
    <row r="29" spans="1:20" ht="14.25">
      <c r="A29" s="46"/>
      <c r="B29" s="1" t="s">
        <v>70</v>
      </c>
      <c r="C29" s="32"/>
      <c r="D29" s="33"/>
      <c r="E29" s="34" t="e">
        <f t="shared" si="1"/>
        <v>#DIV/0!</v>
      </c>
      <c r="F29" s="18" t="e">
        <f>LOOKUP(E29,标准!$K$4:$K$11,标准!$B$4:$B$11)</f>
        <v>#DIV/0!</v>
      </c>
      <c r="G29" s="17"/>
      <c r="H29" s="16">
        <f>LOOKUP(G29,标准!$E$229:$E$250,标准!$B$229:$B$250)</f>
        <v>0</v>
      </c>
      <c r="I29" s="30"/>
      <c r="J29" s="16">
        <f>LOOKUP(I29,标准!$K$130:$K$151,标准!$B$130:$B$151)</f>
        <v>60</v>
      </c>
      <c r="K29" s="30"/>
      <c r="L29" s="16">
        <f>CHOOSE(MATCH(K29,{30,10.7,10.5,10.3,10.1,9.9,9.7,9.5,9.3,9.1,8.9,8.7,8.5,8.3,8.1,7.9,7.7,7.6,7.5,7.4,7.3,4},-1),0,10,20,30,40,50,60,62,64,66,68,70,72,74,76,78,80,85,90,95,100,100)</f>
        <v>100</v>
      </c>
      <c r="M29" s="17"/>
      <c r="N29" s="61" t="e">
        <f>LOOKUP(M29,标准!$K$28:$K$49,标准!$B$28:$B$49)</f>
        <v>#N/A</v>
      </c>
      <c r="O29" s="37"/>
      <c r="P29" s="16">
        <f>LOOKUP(O29,标准!$P$256:$P$282,标准!$O$256:$O$282)</f>
        <v>0</v>
      </c>
      <c r="Q29" s="43"/>
      <c r="R29" s="16">
        <f>CHOOSE(MATCH(Q29,{20,6.35,6.15,5.55,5.35,5.15,4.55,4.5,4.45,4.4,4.35,4.3,4.25,4.2,4.15,4.1,4.05,3.57,3.5,3.45,3.4,3.36,3.32,3.28,3.24,3.2,3.17,3.14,3.11,3.08,3.05,1},-1),0,10,20,30,40,50,60,62,64,66,68,70,72,74,76,78,80,85,90,95,100,101,102,103,104,105,106,107,108,109,110,110)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29" s="15" t="e">
        <f t="shared" si="0"/>
        <v>#DIV/0!</v>
      </c>
      <c r="T29" s="16" t="e">
        <f>LOOKUP(S29,标准!$H$328:$H$332,标准!$G$328:$G$332)</f>
        <v>#DIV/0!</v>
      </c>
    </row>
    <row r="30" spans="1:20" ht="14.25">
      <c r="A30" s="46"/>
      <c r="B30" s="1" t="s">
        <v>70</v>
      </c>
      <c r="C30" s="32"/>
      <c r="D30" s="33"/>
      <c r="E30" s="34" t="e">
        <f t="shared" si="1"/>
        <v>#DIV/0!</v>
      </c>
      <c r="F30" s="18" t="e">
        <f>LOOKUP(E30,标准!$K$4:$K$11,标准!$B$4:$B$11)</f>
        <v>#DIV/0!</v>
      </c>
      <c r="G30" s="17"/>
      <c r="H30" s="16">
        <f>LOOKUP(G30,标准!$E$229:$E$250,标准!$B$229:$B$250)</f>
        <v>0</v>
      </c>
      <c r="I30" s="30"/>
      <c r="J30" s="16">
        <f>LOOKUP(I30,标准!$K$130:$K$151,标准!$B$130:$B$151)</f>
        <v>60</v>
      </c>
      <c r="K30" s="30"/>
      <c r="L30" s="16">
        <f>CHOOSE(MATCH(K30,{30,10.7,10.5,10.3,10.1,9.9,9.7,9.5,9.3,9.1,8.9,8.7,8.5,8.3,8.1,7.9,7.7,7.6,7.5,7.4,7.3,4},-1),0,10,20,30,40,50,60,62,64,66,68,70,72,74,76,78,80,85,90,95,100,100)</f>
        <v>100</v>
      </c>
      <c r="M30" s="17"/>
      <c r="N30" s="61" t="e">
        <f>LOOKUP(M30,标准!$K$28:$K$49,标准!$B$28:$B$49)</f>
        <v>#N/A</v>
      </c>
      <c r="O30" s="37"/>
      <c r="P30" s="16">
        <f>LOOKUP(O30,标准!$P$256:$P$282,标准!$O$256:$O$282)</f>
        <v>0</v>
      </c>
      <c r="Q30" s="43"/>
      <c r="R30" s="16">
        <f>CHOOSE(MATCH(Q30,{20,6.35,6.15,5.55,5.35,5.15,4.55,4.5,4.45,4.4,4.35,4.3,4.25,4.2,4.15,4.1,4.05,3.57,3.5,3.45,3.4,3.36,3.32,3.28,3.24,3.2,3.17,3.14,3.11,3.08,3.05,1},-1),0,10,20,30,40,50,60,62,64,66,68,70,72,74,76,78,80,85,90,95,100,101,102,103,104,105,106,107,108,109,110,110)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30" s="15" t="e">
        <f t="shared" si="0"/>
        <v>#DIV/0!</v>
      </c>
      <c r="T30" s="16" t="e">
        <f>LOOKUP(S30,标准!$H$328:$H$332,标准!$G$328:$G$332)</f>
        <v>#DIV/0!</v>
      </c>
    </row>
    <row r="31" spans="1:20" ht="14.25">
      <c r="A31" s="46"/>
      <c r="B31" s="1" t="s">
        <v>70</v>
      </c>
      <c r="C31" s="32"/>
      <c r="D31" s="33"/>
      <c r="E31" s="34" t="e">
        <f t="shared" si="1"/>
        <v>#DIV/0!</v>
      </c>
      <c r="F31" s="18" t="e">
        <f>LOOKUP(E31,标准!$K$4:$K$11,标准!$B$4:$B$11)</f>
        <v>#DIV/0!</v>
      </c>
      <c r="G31" s="17"/>
      <c r="H31" s="16">
        <f>LOOKUP(G31,标准!$E$229:$E$250,标准!$B$229:$B$250)</f>
        <v>0</v>
      </c>
      <c r="I31" s="30"/>
      <c r="J31" s="16">
        <f>LOOKUP(I31,标准!$K$130:$K$151,标准!$B$130:$B$151)</f>
        <v>60</v>
      </c>
      <c r="K31" s="30"/>
      <c r="L31" s="16">
        <f>CHOOSE(MATCH(K31,{30,10.7,10.5,10.3,10.1,9.9,9.7,9.5,9.3,9.1,8.9,8.7,8.5,8.3,8.1,7.9,7.7,7.6,7.5,7.4,7.3,4},-1),0,10,20,30,40,50,60,62,64,66,68,70,72,74,76,78,80,85,90,95,100,100)</f>
        <v>100</v>
      </c>
      <c r="M31" s="17"/>
      <c r="N31" s="61" t="e">
        <f>LOOKUP(M31,标准!$K$28:$K$49,标准!$B$28:$B$49)</f>
        <v>#N/A</v>
      </c>
      <c r="O31" s="37"/>
      <c r="P31" s="16">
        <f>LOOKUP(O31,标准!$P$256:$P$282,标准!$O$256:$O$282)</f>
        <v>0</v>
      </c>
      <c r="Q31" s="43"/>
      <c r="R31" s="16">
        <f>CHOOSE(MATCH(Q31,{20,6.35,6.15,5.55,5.35,5.15,4.55,4.5,4.45,4.4,4.35,4.3,4.25,4.2,4.15,4.1,4.05,3.57,3.5,3.45,3.4,3.36,3.32,3.28,3.24,3.2,3.17,3.14,3.11,3.08,3.05,1},-1),0,10,20,30,40,50,60,62,64,66,68,70,72,74,76,78,80,85,90,95,100,101,102,103,104,105,106,107,108,109,110,110)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31" s="15" t="e">
        <f t="shared" si="0"/>
        <v>#DIV/0!</v>
      </c>
      <c r="T31" s="16" t="e">
        <f>LOOKUP(S31,标准!$H$328:$H$332,标准!$G$328:$G$332)</f>
        <v>#DIV/0!</v>
      </c>
    </row>
    <row r="32" spans="1:20" ht="14.25">
      <c r="A32" s="46"/>
      <c r="B32" s="1" t="s">
        <v>70</v>
      </c>
      <c r="C32" s="32"/>
      <c r="D32" s="33"/>
      <c r="E32" s="34" t="e">
        <f t="shared" si="1"/>
        <v>#DIV/0!</v>
      </c>
      <c r="F32" s="18" t="e">
        <f>LOOKUP(E32,标准!$K$4:$K$11,标准!$B$4:$B$11)</f>
        <v>#DIV/0!</v>
      </c>
      <c r="G32" s="17"/>
      <c r="H32" s="16">
        <f>LOOKUP(G32,标准!$E$229:$E$250,标准!$B$229:$B$250)</f>
        <v>0</v>
      </c>
      <c r="I32" s="30"/>
      <c r="J32" s="16">
        <f>LOOKUP(I32,标准!$K$130:$K$151,标准!$B$130:$B$151)</f>
        <v>60</v>
      </c>
      <c r="K32" s="30"/>
      <c r="L32" s="16">
        <f>CHOOSE(MATCH(K32,{30,10.7,10.5,10.3,10.1,9.9,9.7,9.5,9.3,9.1,8.9,8.7,8.5,8.3,8.1,7.9,7.7,7.6,7.5,7.4,7.3,4},-1),0,10,20,30,40,50,60,62,64,66,68,70,72,74,76,78,80,85,90,95,100,100)</f>
        <v>100</v>
      </c>
      <c r="M32" s="17"/>
      <c r="N32" s="61" t="e">
        <f>LOOKUP(M32,标准!$K$28:$K$49,标准!$B$28:$B$49)</f>
        <v>#N/A</v>
      </c>
      <c r="O32" s="37"/>
      <c r="P32" s="16">
        <f>LOOKUP(O32,标准!$P$256:$P$282,标准!$O$256:$O$282)</f>
        <v>0</v>
      </c>
      <c r="Q32" s="43"/>
      <c r="R32" s="16">
        <f>CHOOSE(MATCH(Q32,{20,6.35,6.15,5.55,5.35,5.15,4.55,4.5,4.45,4.4,4.35,4.3,4.25,4.2,4.15,4.1,4.05,3.57,3.5,3.45,3.4,3.36,3.32,3.28,3.24,3.2,3.17,3.14,3.11,3.08,3.05,1},-1),0,10,20,30,40,50,60,62,64,66,68,70,72,74,76,78,80,85,90,95,100,101,102,103,104,105,106,107,108,109,110,110)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32" s="15" t="e">
        <f t="shared" si="0"/>
        <v>#DIV/0!</v>
      </c>
      <c r="T32" s="16" t="e">
        <f>LOOKUP(S32,标准!$H$328:$H$332,标准!$G$328:$G$332)</f>
        <v>#DIV/0!</v>
      </c>
    </row>
    <row r="33" spans="1:20" ht="14.25">
      <c r="A33" s="46"/>
      <c r="B33" s="1" t="s">
        <v>70</v>
      </c>
      <c r="C33" s="32"/>
      <c r="D33" s="33"/>
      <c r="E33" s="34" t="e">
        <f t="shared" si="1"/>
        <v>#DIV/0!</v>
      </c>
      <c r="F33" s="18" t="e">
        <f>LOOKUP(E33,标准!$K$4:$K$11,标准!$B$4:$B$11)</f>
        <v>#DIV/0!</v>
      </c>
      <c r="G33" s="17"/>
      <c r="H33" s="16">
        <f>LOOKUP(G33,标准!$E$229:$E$250,标准!$B$229:$B$250)</f>
        <v>0</v>
      </c>
      <c r="I33" s="30"/>
      <c r="J33" s="16">
        <f>LOOKUP(I33,标准!$K$130:$K$151,标准!$B$130:$B$151)</f>
        <v>60</v>
      </c>
      <c r="K33" s="30"/>
      <c r="L33" s="16">
        <f>CHOOSE(MATCH(K33,{30,10.7,10.5,10.3,10.1,9.9,9.7,9.5,9.3,9.1,8.9,8.7,8.5,8.3,8.1,7.9,7.7,7.6,7.5,7.4,7.3,4},-1),0,10,20,30,40,50,60,62,64,66,68,70,72,74,76,78,80,85,90,95,100,100)</f>
        <v>100</v>
      </c>
      <c r="M33" s="17"/>
      <c r="N33" s="61" t="e">
        <f>LOOKUP(M33,标准!$K$28:$K$49,标准!$B$28:$B$49)</f>
        <v>#N/A</v>
      </c>
      <c r="O33" s="37"/>
      <c r="P33" s="16">
        <f>LOOKUP(O33,标准!$P$256:$P$282,标准!$O$256:$O$282)</f>
        <v>0</v>
      </c>
      <c r="Q33" s="43"/>
      <c r="R33" s="16">
        <f>CHOOSE(MATCH(Q33,{20,6.35,6.15,5.55,5.35,5.15,4.55,4.5,4.45,4.4,4.35,4.3,4.25,4.2,4.15,4.1,4.05,3.57,3.5,3.45,3.4,3.36,3.32,3.28,3.24,3.2,3.17,3.14,3.11,3.08,3.05,1},-1),0,10,20,30,40,50,60,62,64,66,68,70,72,74,76,78,80,85,90,95,100,101,102,103,104,105,106,107,108,109,110,110)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33" s="15" t="e">
        <f t="shared" si="0"/>
        <v>#DIV/0!</v>
      </c>
      <c r="T33" s="16" t="e">
        <f>LOOKUP(S33,标准!$H$328:$H$332,标准!$G$328:$G$332)</f>
        <v>#DIV/0!</v>
      </c>
    </row>
    <row r="34" spans="1:20" ht="14.25">
      <c r="A34" s="46"/>
      <c r="B34" s="1" t="s">
        <v>70</v>
      </c>
      <c r="C34" s="32"/>
      <c r="D34" s="33"/>
      <c r="E34" s="34" t="e">
        <f t="shared" si="1"/>
        <v>#DIV/0!</v>
      </c>
      <c r="F34" s="18" t="e">
        <f>LOOKUP(E34,标准!$K$4:$K$11,标准!$B$4:$B$11)</f>
        <v>#DIV/0!</v>
      </c>
      <c r="G34" s="17"/>
      <c r="H34" s="16">
        <f>LOOKUP(G34,标准!$E$229:$E$250,标准!$B$229:$B$250)</f>
        <v>0</v>
      </c>
      <c r="I34" s="30"/>
      <c r="J34" s="16">
        <f>LOOKUP(I34,标准!$K$130:$K$151,标准!$B$130:$B$151)</f>
        <v>60</v>
      </c>
      <c r="K34" s="30"/>
      <c r="L34" s="16">
        <f>CHOOSE(MATCH(K34,{30,10.7,10.5,10.3,10.1,9.9,9.7,9.5,9.3,9.1,8.9,8.7,8.5,8.3,8.1,7.9,7.7,7.6,7.5,7.4,7.3,4},-1),0,10,20,30,40,50,60,62,64,66,68,70,72,74,76,78,80,85,90,95,100,100)</f>
        <v>100</v>
      </c>
      <c r="M34" s="17"/>
      <c r="N34" s="61" t="e">
        <f>LOOKUP(M34,标准!$K$28:$K$49,标准!$B$28:$B$49)</f>
        <v>#N/A</v>
      </c>
      <c r="O34" s="37"/>
      <c r="P34" s="16">
        <f>LOOKUP(O34,标准!$P$256:$P$282,标准!$O$256:$O$282)</f>
        <v>0</v>
      </c>
      <c r="Q34" s="43"/>
      <c r="R34" s="16">
        <f>CHOOSE(MATCH(Q34,{20,6.35,6.15,5.55,5.35,5.15,4.55,4.5,4.45,4.4,4.35,4.3,4.25,4.2,4.15,4.1,4.05,3.57,3.5,3.45,3.4,3.36,3.32,3.28,3.24,3.2,3.17,3.14,3.11,3.08,3.05,1},-1),0,10,20,30,40,50,60,62,64,66,68,70,72,74,76,78,80,85,90,95,100,101,102,103,104,105,106,107,108,109,110,110)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34" s="15" t="e">
        <f t="shared" si="0"/>
        <v>#DIV/0!</v>
      </c>
      <c r="T34" s="16" t="e">
        <f>LOOKUP(S34,标准!$H$328:$H$332,标准!$G$328:$G$332)</f>
        <v>#DIV/0!</v>
      </c>
    </row>
    <row r="35" spans="1:20" ht="14.25">
      <c r="A35" s="46"/>
      <c r="B35" s="1" t="s">
        <v>70</v>
      </c>
      <c r="C35" s="32"/>
      <c r="D35" s="33"/>
      <c r="E35" s="34" t="e">
        <f t="shared" si="1"/>
        <v>#DIV/0!</v>
      </c>
      <c r="F35" s="18" t="e">
        <f>LOOKUP(E35,标准!$K$4:$K$11,标准!$B$4:$B$11)</f>
        <v>#DIV/0!</v>
      </c>
      <c r="G35" s="17"/>
      <c r="H35" s="16">
        <f>LOOKUP(G35,标准!$E$229:$E$250,标准!$B$229:$B$250)</f>
        <v>0</v>
      </c>
      <c r="I35" s="30"/>
      <c r="J35" s="16">
        <f>LOOKUP(I35,标准!$K$130:$K$151,标准!$B$130:$B$151)</f>
        <v>60</v>
      </c>
      <c r="K35" s="30"/>
      <c r="L35" s="16">
        <f>CHOOSE(MATCH(K35,{30,10.7,10.5,10.3,10.1,9.9,9.7,9.5,9.3,9.1,8.9,8.7,8.5,8.3,8.1,7.9,7.7,7.6,7.5,7.4,7.3,4},-1),0,10,20,30,40,50,60,62,64,66,68,70,72,74,76,78,80,85,90,95,100,100)</f>
        <v>100</v>
      </c>
      <c r="M35" s="17"/>
      <c r="N35" s="61" t="e">
        <f>LOOKUP(M35,标准!$K$28:$K$49,标准!$B$28:$B$49)</f>
        <v>#N/A</v>
      </c>
      <c r="O35" s="37"/>
      <c r="P35" s="16">
        <f>LOOKUP(O35,标准!$P$256:$P$282,标准!$O$256:$O$282)</f>
        <v>0</v>
      </c>
      <c r="Q35" s="43"/>
      <c r="R35" s="16">
        <f>CHOOSE(MATCH(Q35,{20,6.35,6.15,5.55,5.35,5.15,4.55,4.5,4.45,4.4,4.35,4.3,4.25,4.2,4.15,4.1,4.05,3.57,3.5,3.45,3.4,3.36,3.32,3.28,3.24,3.2,3.17,3.14,3.11,3.08,3.05,1},-1),0,10,20,30,40,50,60,62,64,66,68,70,72,74,76,78,80,85,90,95,100,101,102,103,104,105,106,107,108,109,110,110)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35" s="15" t="e">
        <f t="shared" si="0"/>
        <v>#DIV/0!</v>
      </c>
      <c r="T35" s="16" t="e">
        <f>LOOKUP(S35,标准!$H$328:$H$332,标准!$G$328:$G$332)</f>
        <v>#DIV/0!</v>
      </c>
    </row>
    <row r="36" spans="1:20" ht="14.25">
      <c r="A36" s="46"/>
      <c r="B36" s="1" t="s">
        <v>70</v>
      </c>
      <c r="C36" s="32"/>
      <c r="D36" s="33"/>
      <c r="E36" s="34" t="e">
        <f t="shared" si="1"/>
        <v>#DIV/0!</v>
      </c>
      <c r="F36" s="18" t="e">
        <f>LOOKUP(E36,标准!$K$4:$K$11,标准!$B$4:$B$11)</f>
        <v>#DIV/0!</v>
      </c>
      <c r="G36" s="17"/>
      <c r="H36" s="16">
        <f>LOOKUP(G36,标准!$E$229:$E$250,标准!$B$229:$B$250)</f>
        <v>0</v>
      </c>
      <c r="I36" s="30"/>
      <c r="J36" s="16">
        <f>LOOKUP(I36,标准!$K$130:$K$151,标准!$B$130:$B$151)</f>
        <v>60</v>
      </c>
      <c r="K36" s="30"/>
      <c r="L36" s="16">
        <f>CHOOSE(MATCH(K36,{30,10.7,10.5,10.3,10.1,9.9,9.7,9.5,9.3,9.1,8.9,8.7,8.5,8.3,8.1,7.9,7.7,7.6,7.5,7.4,7.3,4},-1),0,10,20,30,40,50,60,62,64,66,68,70,72,74,76,78,80,85,90,95,100,100)</f>
        <v>100</v>
      </c>
      <c r="M36" s="17"/>
      <c r="N36" s="61" t="e">
        <f>LOOKUP(M36,标准!$K$28:$K$49,标准!$B$28:$B$49)</f>
        <v>#N/A</v>
      </c>
      <c r="O36" s="37"/>
      <c r="P36" s="16">
        <f>LOOKUP(O36,标准!$P$256:$P$282,标准!$O$256:$O$282)</f>
        <v>0</v>
      </c>
      <c r="Q36" s="43"/>
      <c r="R36" s="16">
        <f>CHOOSE(MATCH(Q36,{20,6.35,6.15,5.55,5.35,5.15,4.55,4.5,4.45,4.4,4.35,4.3,4.25,4.2,4.15,4.1,4.05,3.57,3.5,3.45,3.4,3.36,3.32,3.28,3.24,3.2,3.17,3.14,3.11,3.08,3.05,1},-1),0,10,20,30,40,50,60,62,64,66,68,70,72,74,76,78,80,85,90,95,100,101,102,103,104,105,106,107,108,109,110,110)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36" s="15" t="e">
        <f t="shared" si="0"/>
        <v>#DIV/0!</v>
      </c>
      <c r="T36" s="16" t="e">
        <f>LOOKUP(S36,标准!$H$328:$H$332,标准!$G$328:$G$332)</f>
        <v>#DIV/0!</v>
      </c>
    </row>
    <row r="37" spans="1:20" ht="14.25">
      <c r="A37" s="46"/>
      <c r="B37" s="1" t="s">
        <v>70</v>
      </c>
      <c r="C37" s="32"/>
      <c r="D37" s="33"/>
      <c r="E37" s="34" t="e">
        <f t="shared" si="1"/>
        <v>#DIV/0!</v>
      </c>
      <c r="F37" s="18" t="e">
        <f>LOOKUP(E37,标准!$K$4:$K$11,标准!$B$4:$B$11)</f>
        <v>#DIV/0!</v>
      </c>
      <c r="G37" s="17"/>
      <c r="H37" s="16">
        <f>LOOKUP(G37,标准!$E$229:$E$250,标准!$B$229:$B$250)</f>
        <v>0</v>
      </c>
      <c r="I37" s="30"/>
      <c r="J37" s="16">
        <f>LOOKUP(I37,标准!$K$130:$K$151,标准!$B$130:$B$151)</f>
        <v>60</v>
      </c>
      <c r="K37" s="30"/>
      <c r="L37" s="16">
        <f>CHOOSE(MATCH(K37,{30,10.7,10.5,10.3,10.1,9.9,9.7,9.5,9.3,9.1,8.9,8.7,8.5,8.3,8.1,7.9,7.7,7.6,7.5,7.4,7.3,4},-1),0,10,20,30,40,50,60,62,64,66,68,70,72,74,76,78,80,85,90,95,100,100)</f>
        <v>100</v>
      </c>
      <c r="M37" s="17"/>
      <c r="N37" s="61" t="e">
        <f>LOOKUP(M37,标准!$K$28:$K$49,标准!$B$28:$B$49)</f>
        <v>#N/A</v>
      </c>
      <c r="O37" s="37"/>
      <c r="P37" s="16">
        <f>LOOKUP(O37,标准!$P$256:$P$282,标准!$O$256:$O$282)</f>
        <v>0</v>
      </c>
      <c r="Q37" s="43"/>
      <c r="R37" s="16">
        <f>CHOOSE(MATCH(Q37,{20,6.35,6.15,5.55,5.35,5.15,4.55,4.5,4.45,4.4,4.35,4.3,4.25,4.2,4.15,4.1,4.05,3.57,3.5,3.45,3.4,3.36,3.32,3.28,3.24,3.2,3.17,3.14,3.11,3.08,3.05,1},-1),0,10,20,30,40,50,60,62,64,66,68,70,72,74,76,78,80,85,90,95,100,101,102,103,104,105,106,107,108,109,110,110)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37" s="15" t="e">
        <f t="shared" si="0"/>
        <v>#DIV/0!</v>
      </c>
      <c r="T37" s="16" t="e">
        <f>LOOKUP(S37,标准!$H$328:$H$332,标准!$G$328:$G$332)</f>
        <v>#DIV/0!</v>
      </c>
    </row>
    <row r="38" spans="1:20" ht="14.25">
      <c r="A38" s="46"/>
      <c r="B38" s="1" t="s">
        <v>70</v>
      </c>
      <c r="C38" s="32"/>
      <c r="D38" s="33"/>
      <c r="E38" s="34" t="e">
        <f t="shared" si="1"/>
        <v>#DIV/0!</v>
      </c>
      <c r="F38" s="18" t="e">
        <f>LOOKUP(E38,标准!$K$4:$K$11,标准!$B$4:$B$11)</f>
        <v>#DIV/0!</v>
      </c>
      <c r="G38" s="17"/>
      <c r="H38" s="16">
        <f>LOOKUP(G38,标准!$E$229:$E$250,标准!$B$229:$B$250)</f>
        <v>0</v>
      </c>
      <c r="I38" s="30"/>
      <c r="J38" s="16">
        <f>LOOKUP(I38,标准!$K$130:$K$151,标准!$B$130:$B$151)</f>
        <v>60</v>
      </c>
      <c r="K38" s="30"/>
      <c r="L38" s="16">
        <f>CHOOSE(MATCH(K38,{30,10.7,10.5,10.3,10.1,9.9,9.7,9.5,9.3,9.1,8.9,8.7,8.5,8.3,8.1,7.9,7.7,7.6,7.5,7.4,7.3,4},-1),0,10,20,30,40,50,60,62,64,66,68,70,72,74,76,78,80,85,90,95,100,100)</f>
        <v>100</v>
      </c>
      <c r="M38" s="17"/>
      <c r="N38" s="61" t="e">
        <f>LOOKUP(M38,标准!$K$28:$K$49,标准!$B$28:$B$49)</f>
        <v>#N/A</v>
      </c>
      <c r="O38" s="37"/>
      <c r="P38" s="16">
        <f>LOOKUP(O38,标准!$P$256:$P$282,标准!$O$256:$O$282)</f>
        <v>0</v>
      </c>
      <c r="Q38" s="43"/>
      <c r="R38" s="16">
        <f>CHOOSE(MATCH(Q38,{20,6.35,6.15,5.55,5.35,5.15,4.55,4.5,4.45,4.4,4.35,4.3,4.25,4.2,4.15,4.1,4.05,3.57,3.5,3.45,3.4,3.36,3.32,3.28,3.24,3.2,3.17,3.14,3.11,3.08,3.05,1},-1),0,10,20,30,40,50,60,62,64,66,68,70,72,74,76,78,80,85,90,95,100,101,102,103,104,105,106,107,108,109,110,110)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38" s="15" t="e">
        <f t="shared" si="0"/>
        <v>#DIV/0!</v>
      </c>
      <c r="T38" s="16" t="e">
        <f>LOOKUP(S38,标准!$H$328:$H$332,标准!$G$328:$G$332)</f>
        <v>#DIV/0!</v>
      </c>
    </row>
    <row r="39" spans="1:20" ht="14.25">
      <c r="A39" s="46"/>
      <c r="B39" s="1" t="s">
        <v>70</v>
      </c>
      <c r="C39" s="32"/>
      <c r="D39" s="33"/>
      <c r="E39" s="34" t="e">
        <f t="shared" si="1"/>
        <v>#DIV/0!</v>
      </c>
      <c r="F39" s="18" t="e">
        <f>LOOKUP(E39,标准!$K$4:$K$11,标准!$B$4:$B$11)</f>
        <v>#DIV/0!</v>
      </c>
      <c r="G39" s="17"/>
      <c r="H39" s="16">
        <f>LOOKUP(G39,标准!$E$229:$E$250,标准!$B$229:$B$250)</f>
        <v>0</v>
      </c>
      <c r="I39" s="30"/>
      <c r="J39" s="16">
        <f>LOOKUP(I39,标准!$K$130:$K$151,标准!$B$130:$B$151)</f>
        <v>60</v>
      </c>
      <c r="K39" s="30"/>
      <c r="L39" s="16">
        <f>CHOOSE(MATCH(K39,{30,10.7,10.5,10.3,10.1,9.9,9.7,9.5,9.3,9.1,8.9,8.7,8.5,8.3,8.1,7.9,7.7,7.6,7.5,7.4,7.3,4},-1),0,10,20,30,40,50,60,62,64,66,68,70,72,74,76,78,80,85,90,95,100,100)</f>
        <v>100</v>
      </c>
      <c r="M39" s="17"/>
      <c r="N39" s="61" t="e">
        <f>LOOKUP(M39,标准!$K$28:$K$49,标准!$B$28:$B$49)</f>
        <v>#N/A</v>
      </c>
      <c r="O39" s="37"/>
      <c r="P39" s="16">
        <f>LOOKUP(O39,标准!$P$256:$P$282,标准!$O$256:$O$282)</f>
        <v>0</v>
      </c>
      <c r="Q39" s="43"/>
      <c r="R39" s="16">
        <f>CHOOSE(MATCH(Q39,{20,6.35,6.15,5.55,5.35,5.15,4.55,4.5,4.45,4.4,4.35,4.3,4.25,4.2,4.15,4.1,4.05,3.57,3.5,3.45,3.4,3.36,3.32,3.28,3.24,3.2,3.17,3.14,3.11,3.08,3.05,1},-1),0,10,20,30,40,50,60,62,64,66,68,70,72,74,76,78,80,85,90,95,100,101,102,103,104,105,106,107,108,109,110,110)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39" s="15" t="e">
        <f t="shared" si="0"/>
        <v>#DIV/0!</v>
      </c>
      <c r="T39" s="16" t="e">
        <f>LOOKUP(S39,标准!$H$328:$H$332,标准!$G$328:$G$332)</f>
        <v>#DIV/0!</v>
      </c>
    </row>
    <row r="40" spans="1:20" ht="14.25">
      <c r="A40" s="46"/>
      <c r="B40" s="1" t="s">
        <v>70</v>
      </c>
      <c r="C40" s="32"/>
      <c r="D40" s="33"/>
      <c r="E40" s="34" t="e">
        <f t="shared" si="1"/>
        <v>#DIV/0!</v>
      </c>
      <c r="F40" s="18" t="e">
        <f>LOOKUP(E40,标准!$K$4:$K$11,标准!$B$4:$B$11)</f>
        <v>#DIV/0!</v>
      </c>
      <c r="G40" s="17"/>
      <c r="H40" s="16">
        <f>LOOKUP(G40,标准!$E$229:$E$250,标准!$B$229:$B$250)</f>
        <v>0</v>
      </c>
      <c r="I40" s="30"/>
      <c r="J40" s="16">
        <f>LOOKUP(I40,标准!$K$130:$K$151,标准!$B$130:$B$151)</f>
        <v>60</v>
      </c>
      <c r="K40" s="30"/>
      <c r="L40" s="16">
        <f>CHOOSE(MATCH(K40,{30,10.7,10.5,10.3,10.1,9.9,9.7,9.5,9.3,9.1,8.9,8.7,8.5,8.3,8.1,7.9,7.7,7.6,7.5,7.4,7.3,4},-1),0,10,20,30,40,50,60,62,64,66,68,70,72,74,76,78,80,85,90,95,100,100)</f>
        <v>100</v>
      </c>
      <c r="M40" s="17"/>
      <c r="N40" s="61" t="e">
        <f>LOOKUP(M40,标准!$K$28:$K$49,标准!$B$28:$B$49)</f>
        <v>#N/A</v>
      </c>
      <c r="O40" s="37"/>
      <c r="P40" s="16">
        <f>LOOKUP(O40,标准!$P$256:$P$282,标准!$O$256:$O$282)</f>
        <v>0</v>
      </c>
      <c r="Q40" s="43"/>
      <c r="R40" s="16">
        <f>CHOOSE(MATCH(Q40,{20,6.35,6.15,5.55,5.35,5.15,4.55,4.5,4.45,4.4,4.35,4.3,4.25,4.2,4.15,4.1,4.05,3.57,3.5,3.45,3.4,3.36,3.32,3.28,3.24,3.2,3.17,3.14,3.11,3.08,3.05,1},-1),0,10,20,30,40,50,60,62,64,66,68,70,72,74,76,78,80,85,90,95,100,101,102,103,104,105,106,107,108,109,110,110)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40" s="15" t="e">
        <f t="shared" si="0"/>
        <v>#DIV/0!</v>
      </c>
      <c r="T40" s="16" t="e">
        <f>LOOKUP(S40,标准!$H$328:$H$332,标准!$G$328:$G$332)</f>
        <v>#DIV/0!</v>
      </c>
    </row>
    <row r="41" spans="1:20" ht="14.25">
      <c r="A41" s="46"/>
      <c r="B41" s="1" t="s">
        <v>70</v>
      </c>
      <c r="C41" s="32"/>
      <c r="D41" s="33"/>
      <c r="E41" s="34" t="e">
        <f t="shared" si="1"/>
        <v>#DIV/0!</v>
      </c>
      <c r="F41" s="18" t="e">
        <f>LOOKUP(E41,标准!$K$4:$K$11,标准!$B$4:$B$11)</f>
        <v>#DIV/0!</v>
      </c>
      <c r="G41" s="17"/>
      <c r="H41" s="16">
        <f>LOOKUP(G41,标准!$E$229:$E$250,标准!$B$229:$B$250)</f>
        <v>0</v>
      </c>
      <c r="I41" s="30"/>
      <c r="J41" s="16">
        <f>LOOKUP(I41,标准!$K$130:$K$151,标准!$B$130:$B$151)</f>
        <v>60</v>
      </c>
      <c r="K41" s="30"/>
      <c r="L41" s="16">
        <f>CHOOSE(MATCH(K41,{30,10.7,10.5,10.3,10.1,9.9,9.7,9.5,9.3,9.1,8.9,8.7,8.5,8.3,8.1,7.9,7.7,7.6,7.5,7.4,7.3,4},-1),0,10,20,30,40,50,60,62,64,66,68,70,72,74,76,78,80,85,90,95,100,100)</f>
        <v>100</v>
      </c>
      <c r="M41" s="17"/>
      <c r="N41" s="61" t="e">
        <f>LOOKUP(M41,标准!$K$28:$K$49,标准!$B$28:$B$49)</f>
        <v>#N/A</v>
      </c>
      <c r="O41" s="37"/>
      <c r="P41" s="16">
        <f>LOOKUP(O41,标准!$P$256:$P$282,标准!$O$256:$O$282)</f>
        <v>0</v>
      </c>
      <c r="Q41" s="43"/>
      <c r="R41" s="16">
        <f>CHOOSE(MATCH(Q41,{20,6.35,6.15,5.55,5.35,5.15,4.55,4.5,4.45,4.4,4.35,4.3,4.25,4.2,4.15,4.1,4.05,3.57,3.5,3.45,3.4,3.36,3.32,3.28,3.24,3.2,3.17,3.14,3.11,3.08,3.05,1},-1),0,10,20,30,40,50,60,62,64,66,68,70,72,74,76,78,80,85,90,95,100,101,102,103,104,105,106,107,108,109,110,110)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41" s="15" t="e">
        <f t="shared" si="0"/>
        <v>#DIV/0!</v>
      </c>
      <c r="T41" s="16" t="e">
        <f>LOOKUP(S41,标准!$H$328:$H$332,标准!$G$328:$G$332)</f>
        <v>#DIV/0!</v>
      </c>
    </row>
    <row r="42" spans="1:20" ht="14.25">
      <c r="A42" s="46"/>
      <c r="B42" s="1" t="s">
        <v>70</v>
      </c>
      <c r="C42" s="32"/>
      <c r="D42" s="33"/>
      <c r="E42" s="34" t="e">
        <f t="shared" si="1"/>
        <v>#DIV/0!</v>
      </c>
      <c r="F42" s="18" t="e">
        <f>LOOKUP(E42,标准!$K$4:$K$11,标准!$B$4:$B$11)</f>
        <v>#DIV/0!</v>
      </c>
      <c r="G42" s="17"/>
      <c r="H42" s="16">
        <f>LOOKUP(G42,标准!$E$229:$E$250,标准!$B$229:$B$250)</f>
        <v>0</v>
      </c>
      <c r="I42" s="30"/>
      <c r="J42" s="16">
        <f>LOOKUP(I42,标准!$K$130:$K$151,标准!$B$130:$B$151)</f>
        <v>60</v>
      </c>
      <c r="K42" s="30"/>
      <c r="L42" s="16">
        <f>CHOOSE(MATCH(K42,{30,10.7,10.5,10.3,10.1,9.9,9.7,9.5,9.3,9.1,8.9,8.7,8.5,8.3,8.1,7.9,7.7,7.6,7.5,7.4,7.3,4},-1),0,10,20,30,40,50,60,62,64,66,68,70,72,74,76,78,80,85,90,95,100,100)</f>
        <v>100</v>
      </c>
      <c r="M42" s="17"/>
      <c r="N42" s="61" t="e">
        <f>LOOKUP(M42,标准!$K$28:$K$49,标准!$B$28:$B$49)</f>
        <v>#N/A</v>
      </c>
      <c r="O42" s="37"/>
      <c r="P42" s="16">
        <f>LOOKUP(O42,标准!$P$256:$P$282,标准!$O$256:$O$282)</f>
        <v>0</v>
      </c>
      <c r="Q42" s="43"/>
      <c r="R42" s="16">
        <f>CHOOSE(MATCH(Q42,{20,6.35,6.15,5.55,5.35,5.15,4.55,4.5,4.45,4.4,4.35,4.3,4.25,4.2,4.15,4.1,4.05,3.57,3.5,3.45,3.4,3.36,3.32,3.28,3.24,3.2,3.17,3.14,3.11,3.08,3.05,1},-1),0,10,20,30,40,50,60,62,64,66,68,70,72,74,76,78,80,85,90,95,100,101,102,103,104,105,106,107,108,109,110,110)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42" s="15" t="e">
        <f t="shared" si="0"/>
        <v>#DIV/0!</v>
      </c>
      <c r="T42" s="16" t="e">
        <f>LOOKUP(S42,标准!$H$328:$H$332,标准!$G$328:$G$332)</f>
        <v>#DIV/0!</v>
      </c>
    </row>
    <row r="43" spans="1:20" ht="14.25">
      <c r="A43" s="46"/>
      <c r="B43" s="1" t="s">
        <v>70</v>
      </c>
      <c r="C43" s="32"/>
      <c r="D43" s="33"/>
      <c r="E43" s="34" t="e">
        <f t="shared" si="1"/>
        <v>#DIV/0!</v>
      </c>
      <c r="F43" s="18" t="e">
        <f>LOOKUP(E43,标准!$K$4:$K$11,标准!$B$4:$B$11)</f>
        <v>#DIV/0!</v>
      </c>
      <c r="G43" s="17"/>
      <c r="H43" s="16">
        <f>LOOKUP(G43,标准!$E$229:$E$250,标准!$B$229:$B$250)</f>
        <v>0</v>
      </c>
      <c r="I43" s="30"/>
      <c r="J43" s="16">
        <f>LOOKUP(I43,标准!$K$130:$K$151,标准!$B$130:$B$151)</f>
        <v>60</v>
      </c>
      <c r="K43" s="30"/>
      <c r="L43" s="16">
        <f>CHOOSE(MATCH(K43,{30,10.7,10.5,10.3,10.1,9.9,9.7,9.5,9.3,9.1,8.9,8.7,8.5,8.3,8.1,7.9,7.7,7.6,7.5,7.4,7.3,4},-1),0,10,20,30,40,50,60,62,64,66,68,70,72,74,76,78,80,85,90,95,100,100)</f>
        <v>100</v>
      </c>
      <c r="M43" s="17"/>
      <c r="N43" s="61" t="e">
        <f>LOOKUP(M43,标准!$K$28:$K$49,标准!$B$28:$B$49)</f>
        <v>#N/A</v>
      </c>
      <c r="O43" s="37"/>
      <c r="P43" s="16">
        <f>LOOKUP(O43,标准!$P$256:$P$282,标准!$O$256:$O$282)</f>
        <v>0</v>
      </c>
      <c r="Q43" s="43"/>
      <c r="R43" s="16">
        <f>CHOOSE(MATCH(Q43,{20,6.35,6.15,5.55,5.35,5.15,4.55,4.5,4.45,4.4,4.35,4.3,4.25,4.2,4.15,4.1,4.05,3.57,3.5,3.45,3.4,3.36,3.32,3.28,3.24,3.2,3.17,3.14,3.11,3.08,3.05,1},-1),0,10,20,30,40,50,60,62,64,66,68,70,72,74,76,78,80,85,90,95,100,101,102,103,104,105,106,107,108,109,110,110)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43" s="15" t="e">
        <f t="shared" si="0"/>
        <v>#DIV/0!</v>
      </c>
      <c r="T43" s="16" t="e">
        <f>LOOKUP(S43,标准!$H$328:$H$332,标准!$G$328:$G$332)</f>
        <v>#DIV/0!</v>
      </c>
    </row>
    <row r="44" spans="1:20" ht="14.25">
      <c r="A44" s="46"/>
      <c r="B44" s="1" t="s">
        <v>70</v>
      </c>
      <c r="C44" s="32"/>
      <c r="D44" s="33"/>
      <c r="E44" s="34" t="e">
        <f t="shared" si="1"/>
        <v>#DIV/0!</v>
      </c>
      <c r="F44" s="18" t="e">
        <f>LOOKUP(E44,标准!$K$4:$K$11,标准!$B$4:$B$11)</f>
        <v>#DIV/0!</v>
      </c>
      <c r="G44" s="17"/>
      <c r="H44" s="16">
        <f>LOOKUP(G44,标准!$E$229:$E$250,标准!$B$229:$B$250)</f>
        <v>0</v>
      </c>
      <c r="I44" s="30"/>
      <c r="J44" s="16">
        <f>LOOKUP(I44,标准!$K$130:$K$151,标准!$B$130:$B$151)</f>
        <v>60</v>
      </c>
      <c r="K44" s="30"/>
      <c r="L44" s="16">
        <f>CHOOSE(MATCH(K44,{30,10.7,10.5,10.3,10.1,9.9,9.7,9.5,9.3,9.1,8.9,8.7,8.5,8.3,8.1,7.9,7.7,7.6,7.5,7.4,7.3,4},-1),0,10,20,30,40,50,60,62,64,66,68,70,72,74,76,78,80,85,90,95,100,100)</f>
        <v>100</v>
      </c>
      <c r="M44" s="17"/>
      <c r="N44" s="61" t="e">
        <f>LOOKUP(M44,标准!$K$28:$K$49,标准!$B$28:$B$49)</f>
        <v>#N/A</v>
      </c>
      <c r="O44" s="37"/>
      <c r="P44" s="16">
        <f>LOOKUP(O44,标准!$P$256:$P$282,标准!$O$256:$O$282)</f>
        <v>0</v>
      </c>
      <c r="Q44" s="43"/>
      <c r="R44" s="16">
        <f>CHOOSE(MATCH(Q44,{20,6.35,6.15,5.55,5.35,5.15,4.55,4.5,4.45,4.4,4.35,4.3,4.25,4.2,4.15,4.1,4.05,3.57,3.5,3.45,3.4,3.36,3.32,3.28,3.24,3.2,3.17,3.14,3.11,3.08,3.05,1},-1),0,10,20,30,40,50,60,62,64,66,68,70,72,74,76,78,80,85,90,95,100,101,102,103,104,105,106,107,108,109,110,110)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44" s="15" t="e">
        <f t="shared" si="0"/>
        <v>#DIV/0!</v>
      </c>
      <c r="T44" s="16" t="e">
        <f>LOOKUP(S44,标准!$H$328:$H$332,标准!$G$328:$G$332)</f>
        <v>#DIV/0!</v>
      </c>
    </row>
    <row r="45" spans="1:20" ht="14.25">
      <c r="A45" s="46"/>
      <c r="B45" s="1" t="s">
        <v>70</v>
      </c>
      <c r="C45" s="32"/>
      <c r="D45" s="33"/>
      <c r="E45" s="34" t="e">
        <f t="shared" si="1"/>
        <v>#DIV/0!</v>
      </c>
      <c r="F45" s="18" t="e">
        <f>LOOKUP(E45,标准!$K$4:$K$11,标准!$B$4:$B$11)</f>
        <v>#DIV/0!</v>
      </c>
      <c r="G45" s="17"/>
      <c r="H45" s="16">
        <f>LOOKUP(G45,标准!$E$229:$E$250,标准!$B$229:$B$250)</f>
        <v>0</v>
      </c>
      <c r="I45" s="30"/>
      <c r="J45" s="16">
        <f>LOOKUP(I45,标准!$K$130:$K$151,标准!$B$130:$B$151)</f>
        <v>60</v>
      </c>
      <c r="K45" s="30"/>
      <c r="L45" s="16">
        <f>CHOOSE(MATCH(K45,{30,10.7,10.5,10.3,10.1,9.9,9.7,9.5,9.3,9.1,8.9,8.7,8.5,8.3,8.1,7.9,7.7,7.6,7.5,7.4,7.3,4},-1),0,10,20,30,40,50,60,62,64,66,68,70,72,74,76,78,80,85,90,95,100,100)</f>
        <v>100</v>
      </c>
      <c r="M45" s="17"/>
      <c r="N45" s="61" t="e">
        <f>LOOKUP(M45,标准!$K$28:$K$49,标准!$B$28:$B$49)</f>
        <v>#N/A</v>
      </c>
      <c r="O45" s="37"/>
      <c r="P45" s="16">
        <f>LOOKUP(O45,标准!$P$256:$P$282,标准!$O$256:$O$282)</f>
        <v>0</v>
      </c>
      <c r="Q45" s="43"/>
      <c r="R45" s="16">
        <f>CHOOSE(MATCH(Q45,{20,6.35,6.15,5.55,5.35,5.15,4.55,4.5,4.45,4.4,4.35,4.3,4.25,4.2,4.15,4.1,4.05,3.57,3.5,3.45,3.4,3.36,3.32,3.28,3.24,3.2,3.17,3.14,3.11,3.08,3.05,1},-1),0,10,20,30,40,50,60,62,64,66,68,70,72,74,76,78,80,85,90,95,100,101,102,103,104,105,106,107,108,109,110,110)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45" s="15" t="e">
        <f t="shared" si="0"/>
        <v>#DIV/0!</v>
      </c>
      <c r="T45" s="16" t="e">
        <f>LOOKUP(S45,标准!$H$328:$H$332,标准!$G$328:$G$332)</f>
        <v>#DIV/0!</v>
      </c>
    </row>
    <row r="46" spans="1:20" ht="14.25">
      <c r="A46" s="46"/>
      <c r="B46" s="1" t="s">
        <v>70</v>
      </c>
      <c r="C46" s="32"/>
      <c r="D46" s="33"/>
      <c r="E46" s="34" t="e">
        <f t="shared" si="1"/>
        <v>#DIV/0!</v>
      </c>
      <c r="F46" s="18" t="e">
        <f>LOOKUP(E46,标准!$K$4:$K$11,标准!$B$4:$B$11)</f>
        <v>#DIV/0!</v>
      </c>
      <c r="G46" s="17"/>
      <c r="H46" s="16">
        <f>LOOKUP(G46,标准!$E$229:$E$250,标准!$B$229:$B$250)</f>
        <v>0</v>
      </c>
      <c r="I46" s="30"/>
      <c r="J46" s="16">
        <f>LOOKUP(I46,标准!$K$130:$K$151,标准!$B$130:$B$151)</f>
        <v>60</v>
      </c>
      <c r="K46" s="30"/>
      <c r="L46" s="16">
        <f>CHOOSE(MATCH(K46,{30,10.7,10.5,10.3,10.1,9.9,9.7,9.5,9.3,9.1,8.9,8.7,8.5,8.3,8.1,7.9,7.7,7.6,7.5,7.4,7.3,4},-1),0,10,20,30,40,50,60,62,64,66,68,70,72,74,76,78,80,85,90,95,100,100)</f>
        <v>100</v>
      </c>
      <c r="M46" s="17"/>
      <c r="N46" s="61" t="e">
        <f>LOOKUP(M46,标准!$K$28:$K$49,标准!$B$28:$B$49)</f>
        <v>#N/A</v>
      </c>
      <c r="O46" s="37"/>
      <c r="P46" s="16">
        <f>LOOKUP(O46,标准!$P$256:$P$282,标准!$O$256:$O$282)</f>
        <v>0</v>
      </c>
      <c r="Q46" s="43"/>
      <c r="R46" s="16">
        <f>CHOOSE(MATCH(Q46,{20,6.35,6.15,5.55,5.35,5.15,4.55,4.5,4.45,4.4,4.35,4.3,4.25,4.2,4.15,4.1,4.05,3.57,3.5,3.45,3.4,3.36,3.32,3.28,3.24,3.2,3.17,3.14,3.11,3.08,3.05,1},-1),0,10,20,30,40,50,60,62,64,66,68,70,72,74,76,78,80,85,90,95,100,101,102,103,104,105,106,107,108,109,110,110)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46" s="15" t="e">
        <f t="shared" si="0"/>
        <v>#DIV/0!</v>
      </c>
      <c r="T46" s="16" t="e">
        <f>LOOKUP(S46,标准!$H$328:$H$332,标准!$G$328:$G$332)</f>
        <v>#DIV/0!</v>
      </c>
    </row>
    <row r="47" spans="1:20" ht="14.25">
      <c r="A47" s="46"/>
      <c r="B47" s="1" t="s">
        <v>70</v>
      </c>
      <c r="C47" s="32"/>
      <c r="D47" s="33"/>
      <c r="E47" s="34" t="e">
        <f t="shared" si="1"/>
        <v>#DIV/0!</v>
      </c>
      <c r="F47" s="18" t="e">
        <f>LOOKUP(E47,标准!$K$4:$K$11,标准!$B$4:$B$11)</f>
        <v>#DIV/0!</v>
      </c>
      <c r="G47" s="17"/>
      <c r="H47" s="16">
        <f>LOOKUP(G47,标准!$E$229:$E$250,标准!$B$229:$B$250)</f>
        <v>0</v>
      </c>
      <c r="I47" s="30"/>
      <c r="J47" s="16">
        <f>LOOKUP(I47,标准!$K$130:$K$151,标准!$B$130:$B$151)</f>
        <v>60</v>
      </c>
      <c r="K47" s="30"/>
      <c r="L47" s="16">
        <f>CHOOSE(MATCH(K47,{30,10.7,10.5,10.3,10.1,9.9,9.7,9.5,9.3,9.1,8.9,8.7,8.5,8.3,8.1,7.9,7.7,7.6,7.5,7.4,7.3,4},-1),0,10,20,30,40,50,60,62,64,66,68,70,72,74,76,78,80,85,90,95,100,100)</f>
        <v>100</v>
      </c>
      <c r="M47" s="17"/>
      <c r="N47" s="61" t="e">
        <f>LOOKUP(M47,标准!$K$28:$K$49,标准!$B$28:$B$49)</f>
        <v>#N/A</v>
      </c>
      <c r="O47" s="37"/>
      <c r="P47" s="16">
        <f>LOOKUP(O47,标准!$P$256:$P$282,标准!$O$256:$O$282)</f>
        <v>0</v>
      </c>
      <c r="Q47" s="43"/>
      <c r="R47" s="16">
        <f>CHOOSE(MATCH(Q47,{20,6.35,6.15,5.55,5.35,5.15,4.55,4.5,4.45,4.4,4.35,4.3,4.25,4.2,4.15,4.1,4.05,3.57,3.5,3.45,3.4,3.36,3.32,3.28,3.24,3.2,3.17,3.14,3.11,3.08,3.05,1},-1),0,10,20,30,40,50,60,62,64,66,68,70,72,74,76,78,80,85,90,95,100,101,102,103,104,105,106,107,108,109,110,110)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47" s="15" t="e">
        <f t="shared" si="0"/>
        <v>#DIV/0!</v>
      </c>
      <c r="T47" s="16" t="e">
        <f>LOOKUP(S47,标准!$H$328:$H$332,标准!$G$328:$G$332)</f>
        <v>#DIV/0!</v>
      </c>
    </row>
    <row r="48" spans="1:20" ht="14.25">
      <c r="A48" s="46"/>
      <c r="B48" s="1" t="s">
        <v>70</v>
      </c>
      <c r="C48" s="32"/>
      <c r="D48" s="33"/>
      <c r="E48" s="34" t="e">
        <f t="shared" si="1"/>
        <v>#DIV/0!</v>
      </c>
      <c r="F48" s="18" t="e">
        <f>LOOKUP(E48,标准!$K$4:$K$11,标准!$B$4:$B$11)</f>
        <v>#DIV/0!</v>
      </c>
      <c r="G48" s="17"/>
      <c r="H48" s="16">
        <f>LOOKUP(G48,标准!$E$229:$E$250,标准!$B$229:$B$250)</f>
        <v>0</v>
      </c>
      <c r="I48" s="30"/>
      <c r="J48" s="16">
        <f>LOOKUP(I48,标准!$K$130:$K$151,标准!$B$130:$B$151)</f>
        <v>60</v>
      </c>
      <c r="K48" s="30"/>
      <c r="L48" s="16">
        <f>CHOOSE(MATCH(K48,{30,10.7,10.5,10.3,10.1,9.9,9.7,9.5,9.3,9.1,8.9,8.7,8.5,8.3,8.1,7.9,7.7,7.6,7.5,7.4,7.3,4},-1),0,10,20,30,40,50,60,62,64,66,68,70,72,74,76,78,80,85,90,95,100,100)</f>
        <v>100</v>
      </c>
      <c r="M48" s="17"/>
      <c r="N48" s="61" t="e">
        <f>LOOKUP(M48,标准!$K$28:$K$49,标准!$B$28:$B$49)</f>
        <v>#N/A</v>
      </c>
      <c r="O48" s="37"/>
      <c r="P48" s="16">
        <f>LOOKUP(O48,标准!$P$256:$P$282,标准!$O$256:$O$282)</f>
        <v>0</v>
      </c>
      <c r="Q48" s="43"/>
      <c r="R48" s="16">
        <f>CHOOSE(MATCH(Q48,{20,6.35,6.15,5.55,5.35,5.15,4.55,4.5,4.45,4.4,4.35,4.3,4.25,4.2,4.15,4.1,4.05,3.57,3.5,3.45,3.4,3.36,3.32,3.28,3.24,3.2,3.17,3.14,3.11,3.08,3.05,1},-1),0,10,20,30,40,50,60,62,64,66,68,70,72,74,76,78,80,85,90,95,100,101,102,103,104,105,106,107,108,109,110,110)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48" s="15" t="e">
        <f t="shared" si="0"/>
        <v>#DIV/0!</v>
      </c>
      <c r="T48" s="16" t="e">
        <f>LOOKUP(S48,标准!$H$328:$H$332,标准!$G$328:$G$332)</f>
        <v>#DIV/0!</v>
      </c>
    </row>
    <row r="49" spans="1:20" ht="14.25">
      <c r="A49" s="46"/>
      <c r="B49" s="1" t="s">
        <v>70</v>
      </c>
      <c r="C49" s="32"/>
      <c r="D49" s="33"/>
      <c r="E49" s="34" t="e">
        <f t="shared" si="1"/>
        <v>#DIV/0!</v>
      </c>
      <c r="F49" s="18" t="e">
        <f>LOOKUP(E49,标准!$K$4:$K$11,标准!$B$4:$B$11)</f>
        <v>#DIV/0!</v>
      </c>
      <c r="G49" s="17"/>
      <c r="H49" s="16">
        <f>LOOKUP(G49,标准!$E$229:$E$250,标准!$B$229:$B$250)</f>
        <v>0</v>
      </c>
      <c r="I49" s="30"/>
      <c r="J49" s="16">
        <f>LOOKUP(I49,标准!$K$130:$K$151,标准!$B$130:$B$151)</f>
        <v>60</v>
      </c>
      <c r="K49" s="30"/>
      <c r="L49" s="16">
        <f>CHOOSE(MATCH(K49,{30,10.7,10.5,10.3,10.1,9.9,9.7,9.5,9.3,9.1,8.9,8.7,8.5,8.3,8.1,7.9,7.7,7.6,7.5,7.4,7.3,4},-1),0,10,20,30,40,50,60,62,64,66,68,70,72,74,76,78,80,85,90,95,100,100)</f>
        <v>100</v>
      </c>
      <c r="M49" s="17"/>
      <c r="N49" s="61" t="e">
        <f>LOOKUP(M49,标准!$K$28:$K$49,标准!$B$28:$B$49)</f>
        <v>#N/A</v>
      </c>
      <c r="O49" s="37"/>
      <c r="P49" s="16">
        <f>LOOKUP(O49,标准!$P$256:$P$282,标准!$O$256:$O$282)</f>
        <v>0</v>
      </c>
      <c r="Q49" s="43"/>
      <c r="R49" s="16">
        <f>CHOOSE(MATCH(Q49,{20,6.35,6.15,5.55,5.35,5.15,4.55,4.5,4.45,4.4,4.35,4.3,4.25,4.2,4.15,4.1,4.05,3.57,3.5,3.45,3.4,3.36,3.32,3.28,3.24,3.2,3.17,3.14,3.11,3.08,3.05,1},-1),0,10,20,30,40,50,60,62,64,66,68,70,72,74,76,78,80,85,90,95,100,101,102,103,104,105,106,107,108,109,110,110)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49" s="15" t="e">
        <f t="shared" si="0"/>
        <v>#DIV/0!</v>
      </c>
      <c r="T49" s="16" t="e">
        <f>LOOKUP(S49,标准!$H$328:$H$332,标准!$G$328:$G$332)</f>
        <v>#DIV/0!</v>
      </c>
    </row>
    <row r="50" spans="1:20" ht="14.25">
      <c r="A50" s="46"/>
      <c r="B50" s="1" t="s">
        <v>70</v>
      </c>
      <c r="C50" s="32"/>
      <c r="D50" s="33"/>
      <c r="E50" s="34" t="e">
        <f t="shared" si="1"/>
        <v>#DIV/0!</v>
      </c>
      <c r="F50" s="18" t="e">
        <f>LOOKUP(E50,标准!$K$4:$K$11,标准!$B$4:$B$11)</f>
        <v>#DIV/0!</v>
      </c>
      <c r="G50" s="17"/>
      <c r="H50" s="16">
        <f>LOOKUP(G50,标准!$E$229:$E$250,标准!$B$229:$B$250)</f>
        <v>0</v>
      </c>
      <c r="I50" s="30"/>
      <c r="J50" s="16">
        <f>LOOKUP(I50,标准!$K$130:$K$151,标准!$B$130:$B$151)</f>
        <v>60</v>
      </c>
      <c r="K50" s="30"/>
      <c r="L50" s="16">
        <f>CHOOSE(MATCH(K50,{30,10.7,10.5,10.3,10.1,9.9,9.7,9.5,9.3,9.1,8.9,8.7,8.5,8.3,8.1,7.9,7.7,7.6,7.5,7.4,7.3,4},-1),0,10,20,30,40,50,60,62,64,66,68,70,72,74,76,78,80,85,90,95,100,100)</f>
        <v>100</v>
      </c>
      <c r="M50" s="17"/>
      <c r="N50" s="61" t="e">
        <f>LOOKUP(M50,标准!$K$28:$K$49,标准!$B$28:$B$49)</f>
        <v>#N/A</v>
      </c>
      <c r="O50" s="37"/>
      <c r="P50" s="16">
        <f>LOOKUP(O50,标准!$P$256:$P$282,标准!$O$256:$O$282)</f>
        <v>0</v>
      </c>
      <c r="Q50" s="43"/>
      <c r="R50" s="16">
        <f>CHOOSE(MATCH(Q50,{20,6.35,6.15,5.55,5.35,5.15,4.55,4.5,4.45,4.4,4.35,4.3,4.25,4.2,4.15,4.1,4.05,3.57,3.5,3.45,3.4,3.36,3.32,3.28,3.24,3.2,3.17,3.14,3.11,3.08,3.05,1},-1),0,10,20,30,40,50,60,62,64,66,68,70,72,74,76,78,80,85,90,95,100,101,102,103,104,105,106,107,108,109,110,110)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50" s="15" t="e">
        <f t="shared" si="0"/>
        <v>#DIV/0!</v>
      </c>
      <c r="T50" s="16" t="e">
        <f>LOOKUP(S50,标准!$H$328:$H$332,标准!$G$328:$G$332)</f>
        <v>#DIV/0!</v>
      </c>
    </row>
    <row r="51" spans="1:20" ht="14.25">
      <c r="A51" s="46"/>
      <c r="B51" s="1" t="s">
        <v>70</v>
      </c>
      <c r="C51" s="32"/>
      <c r="D51" s="33"/>
      <c r="E51" s="34" t="e">
        <f t="shared" si="1"/>
        <v>#DIV/0!</v>
      </c>
      <c r="F51" s="18" t="e">
        <f>LOOKUP(E51,标准!$K$4:$K$11,标准!$B$4:$B$11)</f>
        <v>#DIV/0!</v>
      </c>
      <c r="G51" s="17"/>
      <c r="H51" s="16">
        <f>LOOKUP(G51,标准!$E$229:$E$250,标准!$B$229:$B$250)</f>
        <v>0</v>
      </c>
      <c r="I51" s="30"/>
      <c r="J51" s="16">
        <f>LOOKUP(I51,标准!$K$130:$K$151,标准!$B$130:$B$151)</f>
        <v>60</v>
      </c>
      <c r="K51" s="30"/>
      <c r="L51" s="16">
        <f>CHOOSE(MATCH(K51,{30,10.7,10.5,10.3,10.1,9.9,9.7,9.5,9.3,9.1,8.9,8.7,8.5,8.3,8.1,7.9,7.7,7.6,7.5,7.4,7.3,4},-1),0,10,20,30,40,50,60,62,64,66,68,70,72,74,76,78,80,85,90,95,100,100)</f>
        <v>100</v>
      </c>
      <c r="M51" s="17"/>
      <c r="N51" s="61" t="e">
        <f>LOOKUP(M51,标准!$K$28:$K$49,标准!$B$28:$B$49)</f>
        <v>#N/A</v>
      </c>
      <c r="O51" s="37"/>
      <c r="P51" s="16">
        <f>LOOKUP(O51,标准!$P$256:$P$282,标准!$O$256:$O$282)</f>
        <v>0</v>
      </c>
      <c r="Q51" s="43"/>
      <c r="R51" s="16">
        <f>CHOOSE(MATCH(Q51,{20,6.35,6.15,5.55,5.35,5.15,4.55,4.5,4.45,4.4,4.35,4.3,4.25,4.2,4.15,4.1,4.05,3.57,3.5,3.45,3.4,3.36,3.32,3.28,3.24,3.2,3.17,3.14,3.11,3.08,3.05,1},-1),0,10,20,30,40,50,60,62,64,66,68,70,72,74,76,78,80,85,90,95,100,101,102,103,104,105,106,107,108,109,110,110)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51" s="15" t="e">
        <f t="shared" si="0"/>
        <v>#DIV/0!</v>
      </c>
      <c r="T51" s="16" t="e">
        <f>LOOKUP(S51,标准!$H$328:$H$332,标准!$G$328:$G$332)</f>
        <v>#DIV/0!</v>
      </c>
    </row>
    <row r="52" spans="1:20" ht="14.25">
      <c r="A52" s="46"/>
      <c r="B52" s="1" t="s">
        <v>70</v>
      </c>
      <c r="C52" s="32"/>
      <c r="D52" s="33"/>
      <c r="E52" s="34" t="e">
        <f t="shared" si="1"/>
        <v>#DIV/0!</v>
      </c>
      <c r="F52" s="18" t="e">
        <f>LOOKUP(E52,标准!$K$4:$K$11,标准!$B$4:$B$11)</f>
        <v>#DIV/0!</v>
      </c>
      <c r="G52" s="17"/>
      <c r="H52" s="16">
        <f>LOOKUP(G52,标准!$E$229:$E$250,标准!$B$229:$B$250)</f>
        <v>0</v>
      </c>
      <c r="I52" s="30"/>
      <c r="J52" s="16">
        <f>LOOKUP(I52,标准!$K$130:$K$151,标准!$B$130:$B$151)</f>
        <v>60</v>
      </c>
      <c r="K52" s="30"/>
      <c r="L52" s="16">
        <f>CHOOSE(MATCH(K52,{30,10.7,10.5,10.3,10.1,9.9,9.7,9.5,9.3,9.1,8.9,8.7,8.5,8.3,8.1,7.9,7.7,7.6,7.5,7.4,7.3,4},-1),0,10,20,30,40,50,60,62,64,66,68,70,72,74,76,78,80,85,90,95,100,100)</f>
        <v>100</v>
      </c>
      <c r="M52" s="17"/>
      <c r="N52" s="61" t="e">
        <f>LOOKUP(M52,标准!$K$28:$K$49,标准!$B$28:$B$49)</f>
        <v>#N/A</v>
      </c>
      <c r="O52" s="37"/>
      <c r="P52" s="16">
        <f>LOOKUP(O52,标准!$P$256:$P$282,标准!$O$256:$O$282)</f>
        <v>0</v>
      </c>
      <c r="Q52" s="43"/>
      <c r="R52" s="16">
        <f>CHOOSE(MATCH(Q52,{20,6.35,6.15,5.55,5.35,5.15,4.55,4.5,4.45,4.4,4.35,4.3,4.25,4.2,4.15,4.1,4.05,3.57,3.5,3.45,3.4,3.36,3.32,3.28,3.24,3.2,3.17,3.14,3.11,3.08,3.05,1},-1),0,10,20,30,40,50,60,62,64,66,68,70,72,74,76,78,80,85,90,95,100,101,102,103,104,105,106,107,108,109,110,110)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52" s="15" t="e">
        <f t="shared" si="0"/>
        <v>#DIV/0!</v>
      </c>
      <c r="T52" s="16" t="e">
        <f>LOOKUP(S52,标准!$H$328:$H$332,标准!$G$328:$G$332)</f>
        <v>#DIV/0!</v>
      </c>
    </row>
    <row r="53" spans="1:20" ht="14.25">
      <c r="A53" s="46"/>
      <c r="B53" s="1" t="s">
        <v>70</v>
      </c>
      <c r="C53" s="32"/>
      <c r="D53" s="33"/>
      <c r="E53" s="34" t="e">
        <f t="shared" si="1"/>
        <v>#DIV/0!</v>
      </c>
      <c r="F53" s="18" t="e">
        <f>LOOKUP(E53,标准!$K$4:$K$11,标准!$B$4:$B$11)</f>
        <v>#DIV/0!</v>
      </c>
      <c r="G53" s="17"/>
      <c r="H53" s="16">
        <f>LOOKUP(G53,标准!$E$229:$E$250,标准!$B$229:$B$250)</f>
        <v>0</v>
      </c>
      <c r="I53" s="30"/>
      <c r="J53" s="16">
        <f>LOOKUP(I53,标准!$K$130:$K$151,标准!$B$130:$B$151)</f>
        <v>60</v>
      </c>
      <c r="K53" s="30"/>
      <c r="L53" s="16">
        <f>CHOOSE(MATCH(K53,{30,10.7,10.5,10.3,10.1,9.9,9.7,9.5,9.3,9.1,8.9,8.7,8.5,8.3,8.1,7.9,7.7,7.6,7.5,7.4,7.3,4},-1),0,10,20,30,40,50,60,62,64,66,68,70,72,74,76,78,80,85,90,95,100,100)</f>
        <v>100</v>
      </c>
      <c r="M53" s="17"/>
      <c r="N53" s="61" t="e">
        <f>LOOKUP(M53,标准!$K$28:$K$49,标准!$B$28:$B$49)</f>
        <v>#N/A</v>
      </c>
      <c r="O53" s="37"/>
      <c r="P53" s="16">
        <f>LOOKUP(O53,标准!$P$256:$P$282,标准!$O$256:$O$282)</f>
        <v>0</v>
      </c>
      <c r="Q53" s="43"/>
      <c r="R53" s="16">
        <f>CHOOSE(MATCH(Q53,{20,6.35,6.15,5.55,5.35,5.15,4.55,4.5,4.45,4.4,4.35,4.3,4.25,4.2,4.15,4.1,4.05,3.57,3.5,3.45,3.4,3.36,3.32,3.28,3.24,3.2,3.17,3.14,3.11,3.08,3.05,1},-1),0,10,20,30,40,50,60,62,64,66,68,70,72,74,76,78,80,85,90,95,100,101,102,103,104,105,106,107,108,109,110,110)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53" s="15" t="e">
        <f t="shared" si="0"/>
        <v>#DIV/0!</v>
      </c>
      <c r="T53" s="16" t="e">
        <f>LOOKUP(S53,标准!$H$328:$H$332,标准!$G$328:$G$332)</f>
        <v>#DIV/0!</v>
      </c>
    </row>
    <row r="54" spans="1:20" ht="14.25">
      <c r="A54" s="46"/>
      <c r="B54" s="1" t="s">
        <v>70</v>
      </c>
      <c r="C54" s="32"/>
      <c r="D54" s="33"/>
      <c r="E54" s="34" t="e">
        <f t="shared" si="1"/>
        <v>#DIV/0!</v>
      </c>
      <c r="F54" s="18" t="e">
        <f>LOOKUP(E54,标准!$K$4:$K$11,标准!$B$4:$B$11)</f>
        <v>#DIV/0!</v>
      </c>
      <c r="G54" s="17"/>
      <c r="H54" s="16">
        <f>LOOKUP(G54,标准!$E$229:$E$250,标准!$B$229:$B$250)</f>
        <v>0</v>
      </c>
      <c r="I54" s="30"/>
      <c r="J54" s="16">
        <f>LOOKUP(I54,标准!$K$130:$K$151,标准!$B$130:$B$151)</f>
        <v>60</v>
      </c>
      <c r="K54" s="30"/>
      <c r="L54" s="16">
        <f>CHOOSE(MATCH(K54,{30,10.7,10.5,10.3,10.1,9.9,9.7,9.5,9.3,9.1,8.9,8.7,8.5,8.3,8.1,7.9,7.7,7.6,7.5,7.4,7.3,4},-1),0,10,20,30,40,50,60,62,64,66,68,70,72,74,76,78,80,85,90,95,100,100)</f>
        <v>100</v>
      </c>
      <c r="M54" s="17"/>
      <c r="N54" s="61" t="e">
        <f>LOOKUP(M54,标准!$K$28:$K$49,标准!$B$28:$B$49)</f>
        <v>#N/A</v>
      </c>
      <c r="O54" s="37"/>
      <c r="P54" s="16">
        <f>LOOKUP(O54,标准!$P$256:$P$282,标准!$O$256:$O$282)</f>
        <v>0</v>
      </c>
      <c r="Q54" s="43"/>
      <c r="R54" s="16">
        <f>CHOOSE(MATCH(Q54,{20,6.35,6.15,5.55,5.35,5.15,4.55,4.5,4.45,4.4,4.35,4.3,4.25,4.2,4.15,4.1,4.05,3.57,3.5,3.45,3.4,3.36,3.32,3.28,3.24,3.2,3.17,3.14,3.11,3.08,3.05,1},-1),0,10,20,30,40,50,60,62,64,66,68,70,72,74,76,78,80,85,90,95,100,101,102,103,104,105,106,107,108,109,110,110)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54" s="15" t="e">
        <f t="shared" si="0"/>
        <v>#DIV/0!</v>
      </c>
      <c r="T54" s="16" t="e">
        <f>LOOKUP(S54,标准!$H$328:$H$332,标准!$G$328:$G$332)</f>
        <v>#DIV/0!</v>
      </c>
    </row>
    <row r="55" spans="1:20" ht="14.25">
      <c r="A55" s="46"/>
      <c r="B55" s="1" t="s">
        <v>70</v>
      </c>
      <c r="C55" s="32"/>
      <c r="D55" s="33"/>
      <c r="E55" s="34" t="e">
        <f t="shared" si="1"/>
        <v>#DIV/0!</v>
      </c>
      <c r="F55" s="18" t="e">
        <f>LOOKUP(E55,标准!$K$4:$K$11,标准!$B$4:$B$11)</f>
        <v>#DIV/0!</v>
      </c>
      <c r="G55" s="17"/>
      <c r="H55" s="16">
        <f>LOOKUP(G55,标准!$E$229:$E$250,标准!$B$229:$B$250)</f>
        <v>0</v>
      </c>
      <c r="I55" s="30"/>
      <c r="J55" s="16">
        <f>LOOKUP(I55,标准!$K$130:$K$151,标准!$B$130:$B$151)</f>
        <v>60</v>
      </c>
      <c r="K55" s="30"/>
      <c r="L55" s="16">
        <f>CHOOSE(MATCH(K55,{30,10.7,10.5,10.3,10.1,9.9,9.7,9.5,9.3,9.1,8.9,8.7,8.5,8.3,8.1,7.9,7.7,7.6,7.5,7.4,7.3,4},-1),0,10,20,30,40,50,60,62,64,66,68,70,72,74,76,78,80,85,90,95,100,100)</f>
        <v>100</v>
      </c>
      <c r="M55" s="17"/>
      <c r="N55" s="61" t="e">
        <f>LOOKUP(M55,标准!$K$28:$K$49,标准!$B$28:$B$49)</f>
        <v>#N/A</v>
      </c>
      <c r="O55" s="37"/>
      <c r="P55" s="16">
        <f>LOOKUP(O55,标准!$P$256:$P$282,标准!$O$256:$O$282)</f>
        <v>0</v>
      </c>
      <c r="Q55" s="43"/>
      <c r="R55" s="16">
        <f>CHOOSE(MATCH(Q55,{20,6.35,6.15,5.55,5.35,5.15,4.55,4.5,4.45,4.4,4.35,4.3,4.25,4.2,4.15,4.1,4.05,3.57,3.5,3.45,3.4,3.36,3.32,3.28,3.24,3.2,3.17,3.14,3.11,3.08,3.05,1},-1),0,10,20,30,40,50,60,62,64,66,68,70,72,74,76,78,80,85,90,95,100,101,102,103,104,105,106,107,108,109,110,110)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55" s="15" t="e">
        <f t="shared" si="0"/>
        <v>#DIV/0!</v>
      </c>
      <c r="T55" s="16" t="e">
        <f>LOOKUP(S55,标准!$H$328:$H$332,标准!$G$328:$G$332)</f>
        <v>#DIV/0!</v>
      </c>
    </row>
    <row r="56" spans="1:20" ht="14.25">
      <c r="A56" s="46"/>
      <c r="B56" s="1" t="s">
        <v>70</v>
      </c>
      <c r="C56" s="32"/>
      <c r="D56" s="33"/>
      <c r="E56" s="34" t="e">
        <f t="shared" si="1"/>
        <v>#DIV/0!</v>
      </c>
      <c r="F56" s="18" t="e">
        <f>LOOKUP(E56,标准!$K$4:$K$11,标准!$B$4:$B$11)</f>
        <v>#DIV/0!</v>
      </c>
      <c r="G56" s="17"/>
      <c r="H56" s="16">
        <f>LOOKUP(G56,标准!$E$229:$E$250,标准!$B$229:$B$250)</f>
        <v>0</v>
      </c>
      <c r="I56" s="30"/>
      <c r="J56" s="16">
        <f>LOOKUP(I56,标准!$K$130:$K$151,标准!$B$130:$B$151)</f>
        <v>60</v>
      </c>
      <c r="K56" s="30"/>
      <c r="L56" s="16">
        <f>CHOOSE(MATCH(K56,{30,10.7,10.5,10.3,10.1,9.9,9.7,9.5,9.3,9.1,8.9,8.7,8.5,8.3,8.1,7.9,7.7,7.6,7.5,7.4,7.3,4},-1),0,10,20,30,40,50,60,62,64,66,68,70,72,74,76,78,80,85,90,95,100,100)</f>
        <v>100</v>
      </c>
      <c r="M56" s="17"/>
      <c r="N56" s="61" t="e">
        <f>LOOKUP(M56,标准!$K$28:$K$49,标准!$B$28:$B$49)</f>
        <v>#N/A</v>
      </c>
      <c r="O56" s="37"/>
      <c r="P56" s="16">
        <f>LOOKUP(O56,标准!$P$256:$P$282,标准!$O$256:$O$282)</f>
        <v>0</v>
      </c>
      <c r="Q56" s="43"/>
      <c r="R56" s="16">
        <f>CHOOSE(MATCH(Q56,{20,6.35,6.15,5.55,5.35,5.15,4.55,4.5,4.45,4.4,4.35,4.3,4.25,4.2,4.15,4.1,4.05,3.57,3.5,3.45,3.4,3.36,3.32,3.28,3.24,3.2,3.17,3.14,3.11,3.08,3.05,1},-1),0,10,20,30,40,50,60,62,64,66,68,70,72,74,76,78,80,85,90,95,100,101,102,103,104,105,106,107,108,109,110,110)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56" s="15" t="e">
        <f t="shared" si="0"/>
        <v>#DIV/0!</v>
      </c>
      <c r="T56" s="16" t="e">
        <f>LOOKUP(S56,标准!$H$328:$H$332,标准!$G$328:$G$332)</f>
        <v>#DIV/0!</v>
      </c>
    </row>
    <row r="57" spans="1:20" ht="14.25">
      <c r="A57" s="46"/>
      <c r="B57" s="1" t="s">
        <v>70</v>
      </c>
      <c r="C57" s="32"/>
      <c r="D57" s="33"/>
      <c r="E57" s="34" t="e">
        <f t="shared" si="1"/>
        <v>#DIV/0!</v>
      </c>
      <c r="F57" s="18" t="e">
        <f>LOOKUP(E57,标准!$K$4:$K$11,标准!$B$4:$B$11)</f>
        <v>#DIV/0!</v>
      </c>
      <c r="G57" s="17"/>
      <c r="H57" s="16">
        <f>LOOKUP(G57,标准!$E$229:$E$250,标准!$B$229:$B$250)</f>
        <v>0</v>
      </c>
      <c r="I57" s="30"/>
      <c r="J57" s="16">
        <f>LOOKUP(I57,标准!$K$130:$K$151,标准!$B$130:$B$151)</f>
        <v>60</v>
      </c>
      <c r="K57" s="30"/>
      <c r="L57" s="16">
        <f>CHOOSE(MATCH(K57,{30,10.7,10.5,10.3,10.1,9.9,9.7,9.5,9.3,9.1,8.9,8.7,8.5,8.3,8.1,7.9,7.7,7.6,7.5,7.4,7.3,4},-1),0,10,20,30,40,50,60,62,64,66,68,70,72,74,76,78,80,85,90,95,100,100)</f>
        <v>100</v>
      </c>
      <c r="M57" s="17"/>
      <c r="N57" s="61" t="e">
        <f>LOOKUP(M57,标准!$K$28:$K$49,标准!$B$28:$B$49)</f>
        <v>#N/A</v>
      </c>
      <c r="O57" s="37"/>
      <c r="P57" s="16">
        <f>LOOKUP(O57,标准!$P$256:$P$282,标准!$O$256:$O$282)</f>
        <v>0</v>
      </c>
      <c r="Q57" s="43"/>
      <c r="R57" s="16">
        <f>CHOOSE(MATCH(Q57,{20,6.35,6.15,5.55,5.35,5.15,4.55,4.5,4.45,4.4,4.35,4.3,4.25,4.2,4.15,4.1,4.05,3.57,3.5,3.45,3.4,3.36,3.32,3.28,3.24,3.2,3.17,3.14,3.11,3.08,3.05,1},-1),0,10,20,30,40,50,60,62,64,66,68,70,72,74,76,78,80,85,90,95,100,101,102,103,104,105,106,107,108,109,110,110)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57" s="15" t="e">
        <f t="shared" si="0"/>
        <v>#DIV/0!</v>
      </c>
      <c r="T57" s="16" t="e">
        <f>LOOKUP(S57,标准!$H$328:$H$332,标准!$G$328:$G$332)</f>
        <v>#DIV/0!</v>
      </c>
    </row>
    <row r="58" spans="1:20" ht="14.25">
      <c r="A58" s="46"/>
      <c r="B58" s="1" t="s">
        <v>70</v>
      </c>
      <c r="C58" s="32"/>
      <c r="D58" s="33"/>
      <c r="E58" s="34" t="e">
        <f t="shared" si="1"/>
        <v>#DIV/0!</v>
      </c>
      <c r="F58" s="18" t="e">
        <f>LOOKUP(E58,标准!$K$4:$K$11,标准!$B$4:$B$11)</f>
        <v>#DIV/0!</v>
      </c>
      <c r="G58" s="17"/>
      <c r="H58" s="16">
        <f>LOOKUP(G58,标准!$E$229:$E$250,标准!$B$229:$B$250)</f>
        <v>0</v>
      </c>
      <c r="I58" s="30"/>
      <c r="J58" s="16">
        <f>LOOKUP(I58,标准!$K$130:$K$151,标准!$B$130:$B$151)</f>
        <v>60</v>
      </c>
      <c r="K58" s="30"/>
      <c r="L58" s="16">
        <f>CHOOSE(MATCH(K58,{30,10.7,10.5,10.3,10.1,9.9,9.7,9.5,9.3,9.1,8.9,8.7,8.5,8.3,8.1,7.9,7.7,7.6,7.5,7.4,7.3,4},-1),0,10,20,30,40,50,60,62,64,66,68,70,72,74,76,78,80,85,90,95,100,100)</f>
        <v>100</v>
      </c>
      <c r="M58" s="17"/>
      <c r="N58" s="61" t="e">
        <f>LOOKUP(M58,标准!$K$28:$K$49,标准!$B$28:$B$49)</f>
        <v>#N/A</v>
      </c>
      <c r="O58" s="37"/>
      <c r="P58" s="16">
        <f>LOOKUP(O58,标准!$P$256:$P$282,标准!$O$256:$O$282)</f>
        <v>0</v>
      </c>
      <c r="Q58" s="43"/>
      <c r="R58" s="16">
        <f>CHOOSE(MATCH(Q58,{20,6.35,6.15,5.55,5.35,5.15,4.55,4.5,4.45,4.4,4.35,4.3,4.25,4.2,4.15,4.1,4.05,3.57,3.5,3.45,3.4,3.36,3.32,3.28,3.24,3.2,3.17,3.14,3.11,3.08,3.05,1},-1),0,10,20,30,40,50,60,62,64,66,68,70,72,74,76,78,80,85,90,95,100,101,102,103,104,105,106,107,108,109,110,110)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58" s="15" t="e">
        <f t="shared" si="0"/>
        <v>#DIV/0!</v>
      </c>
      <c r="T58" s="16" t="e">
        <f>LOOKUP(S58,标准!$H$328:$H$332,标准!$G$328:$G$332)</f>
        <v>#DIV/0!</v>
      </c>
    </row>
    <row r="59" spans="1:20" ht="14.25">
      <c r="A59" s="46"/>
      <c r="B59" s="1" t="s">
        <v>70</v>
      </c>
      <c r="C59" s="32"/>
      <c r="D59" s="33"/>
      <c r="E59" s="34" t="e">
        <f t="shared" si="1"/>
        <v>#DIV/0!</v>
      </c>
      <c r="F59" s="18" t="e">
        <f>LOOKUP(E59,标准!$K$4:$K$11,标准!$B$4:$B$11)</f>
        <v>#DIV/0!</v>
      </c>
      <c r="G59" s="17"/>
      <c r="H59" s="16">
        <f>LOOKUP(G59,标准!$E$229:$E$250,标准!$B$229:$B$250)</f>
        <v>0</v>
      </c>
      <c r="I59" s="30"/>
      <c r="J59" s="16">
        <f>LOOKUP(I59,标准!$K$130:$K$151,标准!$B$130:$B$151)</f>
        <v>60</v>
      </c>
      <c r="K59" s="30"/>
      <c r="L59" s="16">
        <f>CHOOSE(MATCH(K59,{30,10.7,10.5,10.3,10.1,9.9,9.7,9.5,9.3,9.1,8.9,8.7,8.5,8.3,8.1,7.9,7.7,7.6,7.5,7.4,7.3,4},-1),0,10,20,30,40,50,60,62,64,66,68,70,72,74,76,78,80,85,90,95,100,100)</f>
        <v>100</v>
      </c>
      <c r="M59" s="17"/>
      <c r="N59" s="61" t="e">
        <f>LOOKUP(M59,标准!$K$28:$K$49,标准!$B$28:$B$49)</f>
        <v>#N/A</v>
      </c>
      <c r="O59" s="37"/>
      <c r="P59" s="16">
        <f>LOOKUP(O59,标准!$P$256:$P$282,标准!$O$256:$O$282)</f>
        <v>0</v>
      </c>
      <c r="Q59" s="43"/>
      <c r="R59" s="16">
        <f>CHOOSE(MATCH(Q59,{20,6.35,6.15,5.55,5.35,5.15,4.55,4.5,4.45,4.4,4.35,4.3,4.25,4.2,4.15,4.1,4.05,3.57,3.5,3.45,3.4,3.36,3.32,3.28,3.24,3.2,3.17,3.14,3.11,3.08,3.05,1},-1),0,10,20,30,40,50,60,62,64,66,68,70,72,74,76,78,80,85,90,95,100,101,102,103,104,105,106,107,108,109,110,110)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59" s="15" t="e">
        <f t="shared" si="0"/>
        <v>#DIV/0!</v>
      </c>
      <c r="T59" s="16" t="e">
        <f>LOOKUP(S59,标准!$H$328:$H$332,标准!$G$328:$G$332)</f>
        <v>#DIV/0!</v>
      </c>
    </row>
    <row r="60" spans="1:20" ht="14.25">
      <c r="A60" s="46"/>
      <c r="B60" s="1" t="s">
        <v>70</v>
      </c>
      <c r="C60" s="32"/>
      <c r="D60" s="33"/>
      <c r="E60" s="34" t="e">
        <f t="shared" si="1"/>
        <v>#DIV/0!</v>
      </c>
      <c r="F60" s="18" t="e">
        <f>LOOKUP(E60,标准!$K$4:$K$11,标准!$B$4:$B$11)</f>
        <v>#DIV/0!</v>
      </c>
      <c r="G60" s="17"/>
      <c r="H60" s="16">
        <f>LOOKUP(G60,标准!$E$229:$E$250,标准!$B$229:$B$250)</f>
        <v>0</v>
      </c>
      <c r="I60" s="30"/>
      <c r="J60" s="16">
        <f>LOOKUP(I60,标准!$K$130:$K$151,标准!$B$130:$B$151)</f>
        <v>60</v>
      </c>
      <c r="K60" s="30"/>
      <c r="L60" s="16">
        <f>CHOOSE(MATCH(K60,{30,10.7,10.5,10.3,10.1,9.9,9.7,9.5,9.3,9.1,8.9,8.7,8.5,8.3,8.1,7.9,7.7,7.6,7.5,7.4,7.3,4},-1),0,10,20,30,40,50,60,62,64,66,68,70,72,74,76,78,80,85,90,95,100,100)</f>
        <v>100</v>
      </c>
      <c r="M60" s="17"/>
      <c r="N60" s="61" t="e">
        <f>LOOKUP(M60,标准!$K$28:$K$49,标准!$B$28:$B$49)</f>
        <v>#N/A</v>
      </c>
      <c r="O60" s="37"/>
      <c r="P60" s="16">
        <f>LOOKUP(O60,标准!$P$256:$P$282,标准!$O$256:$O$282)</f>
        <v>0</v>
      </c>
      <c r="Q60" s="43"/>
      <c r="R60" s="16">
        <f>CHOOSE(MATCH(Q60,{20,6.35,6.15,5.55,5.35,5.15,4.55,4.5,4.45,4.4,4.35,4.3,4.25,4.2,4.15,4.1,4.05,3.57,3.5,3.45,3.4,3.36,3.32,3.28,3.24,3.2,3.17,3.14,3.11,3.08,3.05,1},-1),0,10,20,30,40,50,60,62,64,66,68,70,72,74,76,78,80,85,90,95,100,101,102,103,104,105,106,107,108,109,110,110)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60" s="15" t="e">
        <f t="shared" si="0"/>
        <v>#DIV/0!</v>
      </c>
      <c r="T60" s="16" t="e">
        <f>LOOKUP(S60,标准!$H$328:$H$332,标准!$G$328:$G$332)</f>
        <v>#DIV/0!</v>
      </c>
    </row>
    <row r="61" spans="1:20" ht="14.25">
      <c r="A61" s="46"/>
      <c r="B61" s="1" t="s">
        <v>70</v>
      </c>
      <c r="C61" s="32"/>
      <c r="D61" s="33"/>
      <c r="E61" s="34" t="e">
        <f t="shared" si="1"/>
        <v>#DIV/0!</v>
      </c>
      <c r="F61" s="18" t="e">
        <f>LOOKUP(E61,标准!$K$4:$K$11,标准!$B$4:$B$11)</f>
        <v>#DIV/0!</v>
      </c>
      <c r="G61" s="17"/>
      <c r="H61" s="16">
        <f>LOOKUP(G61,标准!$E$229:$E$250,标准!$B$229:$B$250)</f>
        <v>0</v>
      </c>
      <c r="I61" s="30"/>
      <c r="J61" s="16">
        <f>LOOKUP(I61,标准!$K$130:$K$151,标准!$B$130:$B$151)</f>
        <v>60</v>
      </c>
      <c r="K61" s="30"/>
      <c r="L61" s="16">
        <f>CHOOSE(MATCH(K61,{30,10.7,10.5,10.3,10.1,9.9,9.7,9.5,9.3,9.1,8.9,8.7,8.5,8.3,8.1,7.9,7.7,7.6,7.5,7.4,7.3,4},-1),0,10,20,30,40,50,60,62,64,66,68,70,72,74,76,78,80,85,90,95,100,100)</f>
        <v>100</v>
      </c>
      <c r="M61" s="17"/>
      <c r="N61" s="61" t="e">
        <f>LOOKUP(M61,标准!$K$28:$K$49,标准!$B$28:$B$49)</f>
        <v>#N/A</v>
      </c>
      <c r="O61" s="37"/>
      <c r="P61" s="16">
        <f>LOOKUP(O61,标准!$P$256:$P$282,标准!$O$256:$O$282)</f>
        <v>0</v>
      </c>
      <c r="Q61" s="43"/>
      <c r="R61" s="16">
        <f>CHOOSE(MATCH(Q61,{20,6.35,6.15,5.55,5.35,5.15,4.55,4.5,4.45,4.4,4.35,4.3,4.25,4.2,4.15,4.1,4.05,3.57,3.5,3.45,3.4,3.36,3.32,3.28,3.24,3.2,3.17,3.14,3.11,3.08,3.05,1},-1),0,10,20,30,40,50,60,62,64,66,68,70,72,74,76,78,80,85,90,95,100,101,102,103,104,105,106,107,108,109,110,110)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61" s="15" t="e">
        <f t="shared" si="0"/>
        <v>#DIV/0!</v>
      </c>
      <c r="T61" s="16" t="e">
        <f>LOOKUP(S61,标准!$H$328:$H$332,标准!$G$328:$G$332)</f>
        <v>#DIV/0!</v>
      </c>
    </row>
    <row r="62" spans="1:20" ht="14.25">
      <c r="A62" s="46"/>
      <c r="B62" s="1" t="s">
        <v>70</v>
      </c>
      <c r="C62" s="32"/>
      <c r="D62" s="33"/>
      <c r="E62" s="34" t="e">
        <f t="shared" si="1"/>
        <v>#DIV/0!</v>
      </c>
      <c r="F62" s="18" t="e">
        <f>LOOKUP(E62,标准!$K$4:$K$11,标准!$B$4:$B$11)</f>
        <v>#DIV/0!</v>
      </c>
      <c r="G62" s="17"/>
      <c r="H62" s="16">
        <f>LOOKUP(G62,标准!$E$229:$E$250,标准!$B$229:$B$250)</f>
        <v>0</v>
      </c>
      <c r="I62" s="30"/>
      <c r="J62" s="16">
        <f>LOOKUP(I62,标准!$K$130:$K$151,标准!$B$130:$B$151)</f>
        <v>60</v>
      </c>
      <c r="K62" s="30"/>
      <c r="L62" s="16">
        <f>CHOOSE(MATCH(K62,{30,10.7,10.5,10.3,10.1,9.9,9.7,9.5,9.3,9.1,8.9,8.7,8.5,8.3,8.1,7.9,7.7,7.6,7.5,7.4,7.3,4},-1),0,10,20,30,40,50,60,62,64,66,68,70,72,74,76,78,80,85,90,95,100,100)</f>
        <v>100</v>
      </c>
      <c r="M62" s="17"/>
      <c r="N62" s="61" t="e">
        <f>LOOKUP(M62,标准!$K$28:$K$49,标准!$B$28:$B$49)</f>
        <v>#N/A</v>
      </c>
      <c r="O62" s="37"/>
      <c r="P62" s="16">
        <f>LOOKUP(O62,标准!$P$256:$P$282,标准!$O$256:$O$282)</f>
        <v>0</v>
      </c>
      <c r="Q62" s="43"/>
      <c r="R62" s="16">
        <f>CHOOSE(MATCH(Q62,{20,6.35,6.15,5.55,5.35,5.15,4.55,4.5,4.45,4.4,4.35,4.3,4.25,4.2,4.15,4.1,4.05,3.57,3.5,3.45,3.4,3.36,3.32,3.28,3.24,3.2,3.17,3.14,3.11,3.08,3.05,1},-1),0,10,20,30,40,50,60,62,64,66,68,70,72,74,76,78,80,85,90,95,100,101,102,103,104,105,106,107,108,109,110,110)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62" s="15" t="e">
        <f t="shared" si="0"/>
        <v>#DIV/0!</v>
      </c>
      <c r="T62" s="16" t="e">
        <f>LOOKUP(S62,标准!$H$328:$H$332,标准!$G$328:$G$332)</f>
        <v>#DIV/0!</v>
      </c>
    </row>
    <row r="63" spans="1:20" ht="14.25">
      <c r="A63" s="46"/>
      <c r="B63" s="1" t="s">
        <v>70</v>
      </c>
      <c r="C63" s="32"/>
      <c r="D63" s="33"/>
      <c r="E63" s="34" t="e">
        <f t="shared" si="1"/>
        <v>#DIV/0!</v>
      </c>
      <c r="F63" s="18" t="e">
        <f>LOOKUP(E63,标准!$K$4:$K$11,标准!$B$4:$B$11)</f>
        <v>#DIV/0!</v>
      </c>
      <c r="G63" s="17"/>
      <c r="H63" s="16">
        <f>LOOKUP(G63,标准!$E$229:$E$250,标准!$B$229:$B$250)</f>
        <v>0</v>
      </c>
      <c r="I63" s="30"/>
      <c r="J63" s="16">
        <f>LOOKUP(I63,标准!$K$130:$K$151,标准!$B$130:$B$151)</f>
        <v>60</v>
      </c>
      <c r="K63" s="30"/>
      <c r="L63" s="16">
        <f>CHOOSE(MATCH(K63,{30,10.7,10.5,10.3,10.1,9.9,9.7,9.5,9.3,9.1,8.9,8.7,8.5,8.3,8.1,7.9,7.7,7.6,7.5,7.4,7.3,4},-1),0,10,20,30,40,50,60,62,64,66,68,70,72,74,76,78,80,85,90,95,100,100)</f>
        <v>100</v>
      </c>
      <c r="M63" s="17"/>
      <c r="N63" s="61" t="e">
        <f>LOOKUP(M63,标准!$K$28:$K$49,标准!$B$28:$B$49)</f>
        <v>#N/A</v>
      </c>
      <c r="O63" s="37"/>
      <c r="P63" s="16">
        <f>LOOKUP(O63,标准!$P$256:$P$282,标准!$O$256:$O$282)</f>
        <v>0</v>
      </c>
      <c r="Q63" s="43"/>
      <c r="R63" s="16">
        <f>CHOOSE(MATCH(Q63,{20,6.35,6.15,5.55,5.35,5.15,4.55,4.5,4.45,4.4,4.35,4.3,4.25,4.2,4.15,4.1,4.05,3.57,3.5,3.45,3.4,3.36,3.32,3.28,3.24,3.2,3.17,3.14,3.11,3.08,3.05,1},-1),0,10,20,30,40,50,60,62,64,66,68,70,72,74,76,78,80,85,90,95,100,101,102,103,104,105,106,107,108,109,110,110)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63" s="15" t="e">
        <f t="shared" si="0"/>
        <v>#DIV/0!</v>
      </c>
      <c r="T63" s="16" t="e">
        <f>LOOKUP(S63,标准!$H$328:$H$332,标准!$G$328:$G$332)</f>
        <v>#DIV/0!</v>
      </c>
    </row>
    <row r="64" spans="1:20" ht="14.25">
      <c r="A64" s="46"/>
      <c r="B64" s="1" t="s">
        <v>70</v>
      </c>
      <c r="C64" s="32"/>
      <c r="D64" s="33"/>
      <c r="E64" s="34" t="e">
        <f t="shared" si="1"/>
        <v>#DIV/0!</v>
      </c>
      <c r="F64" s="18" t="e">
        <f>LOOKUP(E64,标准!$K$4:$K$11,标准!$B$4:$B$11)</f>
        <v>#DIV/0!</v>
      </c>
      <c r="G64" s="17"/>
      <c r="H64" s="16">
        <f>LOOKUP(G64,标准!$E$229:$E$250,标准!$B$229:$B$250)</f>
        <v>0</v>
      </c>
      <c r="I64" s="30"/>
      <c r="J64" s="16">
        <f>LOOKUP(I64,标准!$K$130:$K$151,标准!$B$130:$B$151)</f>
        <v>60</v>
      </c>
      <c r="K64" s="30"/>
      <c r="L64" s="16">
        <f>CHOOSE(MATCH(K64,{30,10.7,10.5,10.3,10.1,9.9,9.7,9.5,9.3,9.1,8.9,8.7,8.5,8.3,8.1,7.9,7.7,7.6,7.5,7.4,7.3,4},-1),0,10,20,30,40,50,60,62,64,66,68,70,72,74,76,78,80,85,90,95,100,100)</f>
        <v>100</v>
      </c>
      <c r="M64" s="17"/>
      <c r="N64" s="61" t="e">
        <f>LOOKUP(M64,标准!$K$28:$K$49,标准!$B$28:$B$49)</f>
        <v>#N/A</v>
      </c>
      <c r="O64" s="37"/>
      <c r="P64" s="16">
        <f>LOOKUP(O64,标准!$P$256:$P$282,标准!$O$256:$O$282)</f>
        <v>0</v>
      </c>
      <c r="Q64" s="43"/>
      <c r="R64" s="16">
        <f>CHOOSE(MATCH(Q64,{20,6.35,6.15,5.55,5.35,5.15,4.55,4.5,4.45,4.4,4.35,4.3,4.25,4.2,4.15,4.1,4.05,3.57,3.5,3.45,3.4,3.36,3.32,3.28,3.24,3.2,3.17,3.14,3.11,3.08,3.05,1},-1),0,10,20,30,40,50,60,62,64,66,68,70,72,74,76,78,80,85,90,95,100,101,102,103,104,105,106,107,108,109,110,110)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64" s="15" t="e">
        <f t="shared" si="0"/>
        <v>#DIV/0!</v>
      </c>
      <c r="T64" s="16" t="e">
        <f>LOOKUP(S64,标准!$H$328:$H$332,标准!$G$328:$G$332)</f>
        <v>#DIV/0!</v>
      </c>
    </row>
    <row r="65" spans="1:20" ht="14.25">
      <c r="A65" s="46"/>
      <c r="B65" s="1" t="s">
        <v>70</v>
      </c>
      <c r="C65" s="32"/>
      <c r="D65" s="33"/>
      <c r="E65" s="34" t="e">
        <f t="shared" si="1"/>
        <v>#DIV/0!</v>
      </c>
      <c r="F65" s="18" t="e">
        <f>LOOKUP(E65,标准!$K$4:$K$11,标准!$B$4:$B$11)</f>
        <v>#DIV/0!</v>
      </c>
      <c r="G65" s="17"/>
      <c r="H65" s="16">
        <f>LOOKUP(G65,标准!$E$229:$E$250,标准!$B$229:$B$250)</f>
        <v>0</v>
      </c>
      <c r="I65" s="30"/>
      <c r="J65" s="16">
        <f>LOOKUP(I65,标准!$K$130:$K$151,标准!$B$130:$B$151)</f>
        <v>60</v>
      </c>
      <c r="K65" s="30"/>
      <c r="L65" s="16">
        <f>CHOOSE(MATCH(K65,{30,10.7,10.5,10.3,10.1,9.9,9.7,9.5,9.3,9.1,8.9,8.7,8.5,8.3,8.1,7.9,7.7,7.6,7.5,7.4,7.3,4},-1),0,10,20,30,40,50,60,62,64,66,68,70,72,74,76,78,80,85,90,95,100,100)</f>
        <v>100</v>
      </c>
      <c r="M65" s="17"/>
      <c r="N65" s="61" t="e">
        <f>LOOKUP(M65,标准!$K$28:$K$49,标准!$B$28:$B$49)</f>
        <v>#N/A</v>
      </c>
      <c r="O65" s="37"/>
      <c r="P65" s="16">
        <f>LOOKUP(O65,标准!$P$256:$P$282,标准!$O$256:$O$282)</f>
        <v>0</v>
      </c>
      <c r="Q65" s="43"/>
      <c r="R65" s="16">
        <f>CHOOSE(MATCH(Q65,{20,6.35,6.15,5.55,5.35,5.15,4.55,4.5,4.45,4.4,4.35,4.3,4.25,4.2,4.15,4.1,4.05,3.57,3.5,3.45,3.4,3.36,3.32,3.28,3.24,3.2,3.17,3.14,3.11,3.08,3.05,1},-1),0,10,20,30,40,50,60,62,64,66,68,70,72,74,76,78,80,85,90,95,100,101,102,103,104,105,106,107,108,109,110,110)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65" s="15" t="e">
        <f t="shared" si="0"/>
        <v>#DIV/0!</v>
      </c>
      <c r="T65" s="16" t="e">
        <f>LOOKUP(S65,标准!$H$328:$H$332,标准!$G$328:$G$332)</f>
        <v>#DIV/0!</v>
      </c>
    </row>
    <row r="66" spans="1:20" ht="14.25">
      <c r="A66" s="46"/>
      <c r="B66" s="1" t="s">
        <v>70</v>
      </c>
      <c r="C66" s="32"/>
      <c r="D66" s="33"/>
      <c r="E66" s="34" t="e">
        <f t="shared" si="1"/>
        <v>#DIV/0!</v>
      </c>
      <c r="F66" s="18" t="e">
        <f>LOOKUP(E66,标准!$K$4:$K$11,标准!$B$4:$B$11)</f>
        <v>#DIV/0!</v>
      </c>
      <c r="G66" s="17"/>
      <c r="H66" s="16">
        <f>LOOKUP(G66,标准!$E$229:$E$250,标准!$B$229:$B$250)</f>
        <v>0</v>
      </c>
      <c r="I66" s="30"/>
      <c r="J66" s="16">
        <f>LOOKUP(I66,标准!$K$130:$K$151,标准!$B$130:$B$151)</f>
        <v>60</v>
      </c>
      <c r="K66" s="30"/>
      <c r="L66" s="16">
        <f>CHOOSE(MATCH(K66,{30,10.7,10.5,10.3,10.1,9.9,9.7,9.5,9.3,9.1,8.9,8.7,8.5,8.3,8.1,7.9,7.7,7.6,7.5,7.4,7.3,4},-1),0,10,20,30,40,50,60,62,64,66,68,70,72,74,76,78,80,85,90,95,100,100)</f>
        <v>100</v>
      </c>
      <c r="M66" s="17"/>
      <c r="N66" s="61" t="e">
        <f>LOOKUP(M66,标准!$K$28:$K$49,标准!$B$28:$B$49)</f>
        <v>#N/A</v>
      </c>
      <c r="O66" s="37"/>
      <c r="P66" s="16">
        <f>LOOKUP(O66,标准!$P$256:$P$282,标准!$O$256:$O$282)</f>
        <v>0</v>
      </c>
      <c r="Q66" s="43"/>
      <c r="R66" s="16">
        <f>CHOOSE(MATCH(Q66,{20,6.35,6.15,5.55,5.35,5.15,4.55,4.5,4.45,4.4,4.35,4.3,4.25,4.2,4.15,4.1,4.05,3.57,3.5,3.45,3.4,3.36,3.32,3.28,3.24,3.2,3.17,3.14,3.11,3.08,3.05,1},-1),0,10,20,30,40,50,60,62,64,66,68,70,72,74,76,78,80,85,90,95,100,101,102,103,104,105,106,107,108,109,110,110)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66" s="15" t="e">
        <f t="shared" si="0"/>
        <v>#DIV/0!</v>
      </c>
      <c r="T66" s="16" t="e">
        <f>LOOKUP(S66,标准!$H$328:$H$332,标准!$G$328:$G$332)</f>
        <v>#DIV/0!</v>
      </c>
    </row>
    <row r="67" spans="1:20" ht="14.25">
      <c r="A67" s="46"/>
      <c r="B67" s="1" t="s">
        <v>70</v>
      </c>
      <c r="C67" s="32"/>
      <c r="D67" s="33"/>
      <c r="E67" s="34" t="e">
        <f t="shared" si="1"/>
        <v>#DIV/0!</v>
      </c>
      <c r="F67" s="18" t="e">
        <f>LOOKUP(E67,标准!$K$4:$K$11,标准!$B$4:$B$11)</f>
        <v>#DIV/0!</v>
      </c>
      <c r="G67" s="17"/>
      <c r="H67" s="16">
        <f>LOOKUP(G67,标准!$E$229:$E$250,标准!$B$229:$B$250)</f>
        <v>0</v>
      </c>
      <c r="I67" s="30"/>
      <c r="J67" s="16">
        <f>LOOKUP(I67,标准!$K$130:$K$151,标准!$B$130:$B$151)</f>
        <v>60</v>
      </c>
      <c r="K67" s="30"/>
      <c r="L67" s="16">
        <f>CHOOSE(MATCH(K67,{30,10.7,10.5,10.3,10.1,9.9,9.7,9.5,9.3,9.1,8.9,8.7,8.5,8.3,8.1,7.9,7.7,7.6,7.5,7.4,7.3,4},-1),0,10,20,30,40,50,60,62,64,66,68,70,72,74,76,78,80,85,90,95,100,100)</f>
        <v>100</v>
      </c>
      <c r="M67" s="17"/>
      <c r="N67" s="61" t="e">
        <f>LOOKUP(M67,标准!$K$28:$K$49,标准!$B$28:$B$49)</f>
        <v>#N/A</v>
      </c>
      <c r="O67" s="37"/>
      <c r="P67" s="16">
        <f>LOOKUP(O67,标准!$P$256:$P$282,标准!$O$256:$O$282)</f>
        <v>0</v>
      </c>
      <c r="Q67" s="43"/>
      <c r="R67" s="16">
        <f>CHOOSE(MATCH(Q67,{20,6.35,6.15,5.55,5.35,5.15,4.55,4.5,4.45,4.4,4.35,4.3,4.25,4.2,4.15,4.1,4.05,3.57,3.5,3.45,3.4,3.36,3.32,3.28,3.24,3.2,3.17,3.14,3.11,3.08,3.05,1},-1),0,10,20,30,40,50,60,62,64,66,68,70,72,74,76,78,80,85,90,95,100,101,102,103,104,105,106,107,108,109,110,110)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67" s="15" t="e">
        <f t="shared" si="0"/>
        <v>#DIV/0!</v>
      </c>
      <c r="T67" s="16" t="e">
        <f>LOOKUP(S67,标准!$H$328:$H$332,标准!$G$328:$G$332)</f>
        <v>#DIV/0!</v>
      </c>
    </row>
    <row r="68" spans="1:20" ht="14.25">
      <c r="A68" s="46"/>
      <c r="B68" s="1" t="s">
        <v>70</v>
      </c>
      <c r="C68" s="32"/>
      <c r="D68" s="33"/>
      <c r="E68" s="34" t="e">
        <f t="shared" si="1"/>
        <v>#DIV/0!</v>
      </c>
      <c r="F68" s="18" t="e">
        <f>LOOKUP(E68,标准!$K$4:$K$11,标准!$B$4:$B$11)</f>
        <v>#DIV/0!</v>
      </c>
      <c r="G68" s="17"/>
      <c r="H68" s="16">
        <f>LOOKUP(G68,标准!$E$229:$E$250,标准!$B$229:$B$250)</f>
        <v>0</v>
      </c>
      <c r="I68" s="30"/>
      <c r="J68" s="16">
        <f>LOOKUP(I68,标准!$K$130:$K$151,标准!$B$130:$B$151)</f>
        <v>60</v>
      </c>
      <c r="K68" s="30"/>
      <c r="L68" s="16">
        <f>CHOOSE(MATCH(K68,{30,10.7,10.5,10.3,10.1,9.9,9.7,9.5,9.3,9.1,8.9,8.7,8.5,8.3,8.1,7.9,7.7,7.6,7.5,7.4,7.3,4},-1),0,10,20,30,40,50,60,62,64,66,68,70,72,74,76,78,80,85,90,95,100,100)</f>
        <v>100</v>
      </c>
      <c r="M68" s="17"/>
      <c r="N68" s="61" t="e">
        <f>LOOKUP(M68,标准!$K$28:$K$49,标准!$B$28:$B$49)</f>
        <v>#N/A</v>
      </c>
      <c r="O68" s="37"/>
      <c r="P68" s="16">
        <f>LOOKUP(O68,标准!$P$256:$P$282,标准!$O$256:$O$282)</f>
        <v>0</v>
      </c>
      <c r="Q68" s="43"/>
      <c r="R68" s="16">
        <f>CHOOSE(MATCH(Q68,{20,6.35,6.15,5.55,5.35,5.15,4.55,4.5,4.45,4.4,4.35,4.3,4.25,4.2,4.15,4.1,4.05,3.57,3.5,3.45,3.4,3.36,3.32,3.28,3.24,3.2,3.17,3.14,3.11,3.08,3.05,1},-1),0,10,20,30,40,50,60,62,64,66,68,70,72,74,76,78,80,85,90,95,100,101,102,103,104,105,106,107,108,109,110,110)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68" s="15" t="e">
        <f t="shared" ref="S68:S131" si="2">F68*0.15+H68*0.1+J68*0.1+L68*0.2+N68*0.15+P68*0.1+R68*0.2</f>
        <v>#DIV/0!</v>
      </c>
      <c r="T68" s="16" t="e">
        <f>LOOKUP(S68,标准!$H$328:$H$332,标准!$G$328:$G$332)</f>
        <v>#DIV/0!</v>
      </c>
    </row>
    <row r="69" spans="1:20" ht="14.25">
      <c r="A69" s="46"/>
      <c r="B69" s="1" t="s">
        <v>70</v>
      </c>
      <c r="C69" s="32"/>
      <c r="D69" s="33"/>
      <c r="E69" s="34" t="e">
        <f t="shared" si="1"/>
        <v>#DIV/0!</v>
      </c>
      <c r="F69" s="18" t="e">
        <f>LOOKUP(E69,标准!$K$4:$K$11,标准!$B$4:$B$11)</f>
        <v>#DIV/0!</v>
      </c>
      <c r="G69" s="17"/>
      <c r="H69" s="16">
        <f>LOOKUP(G69,标准!$E$229:$E$250,标准!$B$229:$B$250)</f>
        <v>0</v>
      </c>
      <c r="I69" s="30"/>
      <c r="J69" s="16">
        <f>LOOKUP(I69,标准!$K$130:$K$151,标准!$B$130:$B$151)</f>
        <v>60</v>
      </c>
      <c r="K69" s="30"/>
      <c r="L69" s="16">
        <f>CHOOSE(MATCH(K69,{30,10.7,10.5,10.3,10.1,9.9,9.7,9.5,9.3,9.1,8.9,8.7,8.5,8.3,8.1,7.9,7.7,7.6,7.5,7.4,7.3,4},-1),0,10,20,30,40,50,60,62,64,66,68,70,72,74,76,78,80,85,90,95,100,100)</f>
        <v>100</v>
      </c>
      <c r="M69" s="17"/>
      <c r="N69" s="61" t="e">
        <f>LOOKUP(M69,标准!$K$28:$K$49,标准!$B$28:$B$49)</f>
        <v>#N/A</v>
      </c>
      <c r="O69" s="37"/>
      <c r="P69" s="16">
        <f>LOOKUP(O69,标准!$P$256:$P$282,标准!$O$256:$O$282)</f>
        <v>0</v>
      </c>
      <c r="Q69" s="43"/>
      <c r="R69" s="16">
        <f>CHOOSE(MATCH(Q69,{20,6.35,6.15,5.55,5.35,5.15,4.55,4.5,4.45,4.4,4.35,4.3,4.25,4.2,4.15,4.1,4.05,3.57,3.5,3.45,3.4,3.36,3.32,3.28,3.24,3.2,3.17,3.14,3.11,3.08,3.05,1},-1),0,10,20,30,40,50,60,62,64,66,68,70,72,74,76,78,80,85,90,95,100,101,102,103,104,105,106,107,108,109,110,110)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69" s="15" t="e">
        <f t="shared" si="2"/>
        <v>#DIV/0!</v>
      </c>
      <c r="T69" s="16" t="e">
        <f>LOOKUP(S69,标准!$H$328:$H$332,标准!$G$328:$G$332)</f>
        <v>#DIV/0!</v>
      </c>
    </row>
    <row r="70" spans="1:20" ht="14.25">
      <c r="A70" s="46"/>
      <c r="B70" s="1" t="s">
        <v>70</v>
      </c>
      <c r="C70" s="32"/>
      <c r="D70" s="33"/>
      <c r="E70" s="34" t="e">
        <f t="shared" si="1"/>
        <v>#DIV/0!</v>
      </c>
      <c r="F70" s="18" t="e">
        <f>LOOKUP(E70,标准!$K$4:$K$11,标准!$B$4:$B$11)</f>
        <v>#DIV/0!</v>
      </c>
      <c r="G70" s="17"/>
      <c r="H70" s="16">
        <f>LOOKUP(G70,标准!$E$229:$E$250,标准!$B$229:$B$250)</f>
        <v>0</v>
      </c>
      <c r="I70" s="30"/>
      <c r="J70" s="16">
        <f>LOOKUP(I70,标准!$K$130:$K$151,标准!$B$130:$B$151)</f>
        <v>60</v>
      </c>
      <c r="K70" s="30"/>
      <c r="L70" s="16">
        <f>CHOOSE(MATCH(K70,{30,10.7,10.5,10.3,10.1,9.9,9.7,9.5,9.3,9.1,8.9,8.7,8.5,8.3,8.1,7.9,7.7,7.6,7.5,7.4,7.3,4},-1),0,10,20,30,40,50,60,62,64,66,68,70,72,74,76,78,80,85,90,95,100,100)</f>
        <v>100</v>
      </c>
      <c r="M70" s="17"/>
      <c r="N70" s="61" t="e">
        <f>LOOKUP(M70,标准!$K$28:$K$49,标准!$B$28:$B$49)</f>
        <v>#N/A</v>
      </c>
      <c r="O70" s="37"/>
      <c r="P70" s="16">
        <f>LOOKUP(O70,标准!$P$256:$P$282,标准!$O$256:$O$282)</f>
        <v>0</v>
      </c>
      <c r="Q70" s="43"/>
      <c r="R70" s="16">
        <f>CHOOSE(MATCH(Q70,{20,6.35,6.15,5.55,5.35,5.15,4.55,4.5,4.45,4.4,4.35,4.3,4.25,4.2,4.15,4.1,4.05,3.57,3.5,3.45,3.4,3.36,3.32,3.28,3.24,3.2,3.17,3.14,3.11,3.08,3.05,1},-1),0,10,20,30,40,50,60,62,64,66,68,70,72,74,76,78,80,85,90,95,100,101,102,103,104,105,106,107,108,109,110,110)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70" s="15" t="e">
        <f t="shared" si="2"/>
        <v>#DIV/0!</v>
      </c>
      <c r="T70" s="16" t="e">
        <f>LOOKUP(S70,标准!$H$328:$H$332,标准!$G$328:$G$332)</f>
        <v>#DIV/0!</v>
      </c>
    </row>
    <row r="71" spans="1:20" ht="14.25">
      <c r="A71" s="46"/>
      <c r="B71" s="1" t="s">
        <v>70</v>
      </c>
      <c r="C71" s="32"/>
      <c r="D71" s="33"/>
      <c r="E71" s="34" t="e">
        <f t="shared" si="1"/>
        <v>#DIV/0!</v>
      </c>
      <c r="F71" s="18" t="e">
        <f>LOOKUP(E71,标准!$K$4:$K$11,标准!$B$4:$B$11)</f>
        <v>#DIV/0!</v>
      </c>
      <c r="G71" s="17"/>
      <c r="H71" s="16">
        <f>LOOKUP(G71,标准!$E$229:$E$250,标准!$B$229:$B$250)</f>
        <v>0</v>
      </c>
      <c r="I71" s="30"/>
      <c r="J71" s="16">
        <f>LOOKUP(I71,标准!$K$130:$K$151,标准!$B$130:$B$151)</f>
        <v>60</v>
      </c>
      <c r="K71" s="30"/>
      <c r="L71" s="16">
        <f>CHOOSE(MATCH(K71,{30,10.7,10.5,10.3,10.1,9.9,9.7,9.5,9.3,9.1,8.9,8.7,8.5,8.3,8.1,7.9,7.7,7.6,7.5,7.4,7.3,4},-1),0,10,20,30,40,50,60,62,64,66,68,70,72,74,76,78,80,85,90,95,100,100)</f>
        <v>100</v>
      </c>
      <c r="M71" s="17"/>
      <c r="N71" s="61" t="e">
        <f>LOOKUP(M71,标准!$K$28:$K$49,标准!$B$28:$B$49)</f>
        <v>#N/A</v>
      </c>
      <c r="O71" s="37"/>
      <c r="P71" s="16">
        <f>LOOKUP(O71,标准!$P$256:$P$282,标准!$O$256:$O$282)</f>
        <v>0</v>
      </c>
      <c r="Q71" s="43"/>
      <c r="R71" s="16">
        <f>CHOOSE(MATCH(Q71,{20,6.35,6.15,5.55,5.35,5.15,4.55,4.5,4.45,4.4,4.35,4.3,4.25,4.2,4.15,4.1,4.05,3.57,3.5,3.45,3.4,3.36,3.32,3.28,3.24,3.2,3.17,3.14,3.11,3.08,3.05,1},-1),0,10,20,30,40,50,60,62,64,66,68,70,72,74,76,78,80,85,90,95,100,101,102,103,104,105,106,107,108,109,110,110)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71" s="15" t="e">
        <f t="shared" si="2"/>
        <v>#DIV/0!</v>
      </c>
      <c r="T71" s="16" t="e">
        <f>LOOKUP(S71,标准!$H$328:$H$332,标准!$G$328:$G$332)</f>
        <v>#DIV/0!</v>
      </c>
    </row>
    <row r="72" spans="1:20" ht="14.25">
      <c r="A72" s="46"/>
      <c r="B72" s="1" t="s">
        <v>70</v>
      </c>
      <c r="C72" s="32"/>
      <c r="D72" s="33"/>
      <c r="E72" s="34" t="e">
        <f t="shared" ref="E72:E135" si="3">D72/(C72*C72)</f>
        <v>#DIV/0!</v>
      </c>
      <c r="F72" s="18" t="e">
        <f>LOOKUP(E72,标准!$K$4:$K$11,标准!$B$4:$B$11)</f>
        <v>#DIV/0!</v>
      </c>
      <c r="G72" s="17"/>
      <c r="H72" s="16">
        <f>LOOKUP(G72,标准!$E$229:$E$250,标准!$B$229:$B$250)</f>
        <v>0</v>
      </c>
      <c r="I72" s="30"/>
      <c r="J72" s="16">
        <f>LOOKUP(I72,标准!$K$130:$K$151,标准!$B$130:$B$151)</f>
        <v>60</v>
      </c>
      <c r="K72" s="30"/>
      <c r="L72" s="16">
        <f>CHOOSE(MATCH(K72,{30,10.7,10.5,10.3,10.1,9.9,9.7,9.5,9.3,9.1,8.9,8.7,8.5,8.3,8.1,7.9,7.7,7.6,7.5,7.4,7.3,4},-1),0,10,20,30,40,50,60,62,64,66,68,70,72,74,76,78,80,85,90,95,100,100)</f>
        <v>100</v>
      </c>
      <c r="M72" s="17"/>
      <c r="N72" s="61" t="e">
        <f>LOOKUP(M72,标准!$K$28:$K$49,标准!$B$28:$B$49)</f>
        <v>#N/A</v>
      </c>
      <c r="O72" s="37"/>
      <c r="P72" s="16">
        <f>LOOKUP(O72,标准!$P$256:$P$282,标准!$O$256:$O$282)</f>
        <v>0</v>
      </c>
      <c r="Q72" s="43"/>
      <c r="R72" s="16">
        <f>CHOOSE(MATCH(Q72,{20,6.35,6.15,5.55,5.35,5.15,4.55,4.5,4.45,4.4,4.35,4.3,4.25,4.2,4.15,4.1,4.05,3.57,3.5,3.45,3.4,3.36,3.32,3.28,3.24,3.2,3.17,3.14,3.11,3.08,3.05,1},-1),0,10,20,30,40,50,60,62,64,66,68,70,72,74,76,78,80,85,90,95,100,101,102,103,104,105,106,107,108,109,110,110)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72" s="15" t="e">
        <f t="shared" si="2"/>
        <v>#DIV/0!</v>
      </c>
      <c r="T72" s="16" t="e">
        <f>LOOKUP(S72,标准!$H$328:$H$332,标准!$G$328:$G$332)</f>
        <v>#DIV/0!</v>
      </c>
    </row>
    <row r="73" spans="1:20" ht="14.25">
      <c r="A73" s="46"/>
      <c r="B73" s="1" t="s">
        <v>70</v>
      </c>
      <c r="C73" s="32"/>
      <c r="D73" s="33"/>
      <c r="E73" s="34" t="e">
        <f t="shared" si="3"/>
        <v>#DIV/0!</v>
      </c>
      <c r="F73" s="18" t="e">
        <f>LOOKUP(E73,标准!$K$4:$K$11,标准!$B$4:$B$11)</f>
        <v>#DIV/0!</v>
      </c>
      <c r="G73" s="17"/>
      <c r="H73" s="16">
        <f>LOOKUP(G73,标准!$E$229:$E$250,标准!$B$229:$B$250)</f>
        <v>0</v>
      </c>
      <c r="I73" s="30"/>
      <c r="J73" s="16">
        <f>LOOKUP(I73,标准!$K$130:$K$151,标准!$B$130:$B$151)</f>
        <v>60</v>
      </c>
      <c r="K73" s="30"/>
      <c r="L73" s="16">
        <f>CHOOSE(MATCH(K73,{30,10.7,10.5,10.3,10.1,9.9,9.7,9.5,9.3,9.1,8.9,8.7,8.5,8.3,8.1,7.9,7.7,7.6,7.5,7.4,7.3,4},-1),0,10,20,30,40,50,60,62,64,66,68,70,72,74,76,78,80,85,90,95,100,100)</f>
        <v>100</v>
      </c>
      <c r="M73" s="17"/>
      <c r="N73" s="61" t="e">
        <f>LOOKUP(M73,标准!$K$28:$K$49,标准!$B$28:$B$49)</f>
        <v>#N/A</v>
      </c>
      <c r="O73" s="37"/>
      <c r="P73" s="16">
        <f>LOOKUP(O73,标准!$P$256:$P$282,标准!$O$256:$O$282)</f>
        <v>0</v>
      </c>
      <c r="Q73" s="43"/>
      <c r="R73" s="16">
        <f>CHOOSE(MATCH(Q73,{20,6.35,6.15,5.55,5.35,5.15,4.55,4.5,4.45,4.4,4.35,4.3,4.25,4.2,4.15,4.1,4.05,3.57,3.5,3.45,3.4,3.36,3.32,3.28,3.24,3.2,3.17,3.14,3.11,3.08,3.05,1},-1),0,10,20,30,40,50,60,62,64,66,68,70,72,74,76,78,80,85,90,95,100,101,102,103,104,105,106,107,108,109,110,110)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73" s="15" t="e">
        <f t="shared" si="2"/>
        <v>#DIV/0!</v>
      </c>
      <c r="T73" s="16" t="e">
        <f>LOOKUP(S73,标准!$H$328:$H$332,标准!$G$328:$G$332)</f>
        <v>#DIV/0!</v>
      </c>
    </row>
    <row r="74" spans="1:20" ht="14.25">
      <c r="A74" s="46"/>
      <c r="B74" s="1" t="s">
        <v>70</v>
      </c>
      <c r="C74" s="32"/>
      <c r="D74" s="33"/>
      <c r="E74" s="34" t="e">
        <f t="shared" si="3"/>
        <v>#DIV/0!</v>
      </c>
      <c r="F74" s="18" t="e">
        <f>LOOKUP(E74,标准!$K$4:$K$11,标准!$B$4:$B$11)</f>
        <v>#DIV/0!</v>
      </c>
      <c r="G74" s="17"/>
      <c r="H74" s="16">
        <f>LOOKUP(G74,标准!$E$229:$E$250,标准!$B$229:$B$250)</f>
        <v>0</v>
      </c>
      <c r="I74" s="30"/>
      <c r="J74" s="16">
        <f>LOOKUP(I74,标准!$K$130:$K$151,标准!$B$130:$B$151)</f>
        <v>60</v>
      </c>
      <c r="K74" s="30"/>
      <c r="L74" s="16">
        <f>CHOOSE(MATCH(K74,{30,10.7,10.5,10.3,10.1,9.9,9.7,9.5,9.3,9.1,8.9,8.7,8.5,8.3,8.1,7.9,7.7,7.6,7.5,7.4,7.3,4},-1),0,10,20,30,40,50,60,62,64,66,68,70,72,74,76,78,80,85,90,95,100,100)</f>
        <v>100</v>
      </c>
      <c r="M74" s="17"/>
      <c r="N74" s="61" t="e">
        <f>LOOKUP(M74,标准!$K$28:$K$49,标准!$B$28:$B$49)</f>
        <v>#N/A</v>
      </c>
      <c r="O74" s="37"/>
      <c r="P74" s="16">
        <f>LOOKUP(O74,标准!$P$256:$P$282,标准!$O$256:$O$282)</f>
        <v>0</v>
      </c>
      <c r="Q74" s="43"/>
      <c r="R74" s="16">
        <f>CHOOSE(MATCH(Q74,{20,6.35,6.15,5.55,5.35,5.15,4.55,4.5,4.45,4.4,4.35,4.3,4.25,4.2,4.15,4.1,4.05,3.57,3.5,3.45,3.4,3.36,3.32,3.28,3.24,3.2,3.17,3.14,3.11,3.08,3.05,1},-1),0,10,20,30,40,50,60,62,64,66,68,70,72,74,76,78,80,85,90,95,100,101,102,103,104,105,106,107,108,109,110,110)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74" s="15" t="e">
        <f t="shared" si="2"/>
        <v>#DIV/0!</v>
      </c>
      <c r="T74" s="16" t="e">
        <f>LOOKUP(S74,标准!$H$328:$H$332,标准!$G$328:$G$332)</f>
        <v>#DIV/0!</v>
      </c>
    </row>
    <row r="75" spans="1:20" ht="14.25">
      <c r="A75" s="46"/>
      <c r="B75" s="1" t="s">
        <v>70</v>
      </c>
      <c r="C75" s="32"/>
      <c r="D75" s="33"/>
      <c r="E75" s="34" t="e">
        <f t="shared" si="3"/>
        <v>#DIV/0!</v>
      </c>
      <c r="F75" s="18" t="e">
        <f>LOOKUP(E75,标准!$K$4:$K$11,标准!$B$4:$B$11)</f>
        <v>#DIV/0!</v>
      </c>
      <c r="G75" s="17"/>
      <c r="H75" s="16">
        <f>LOOKUP(G75,标准!$E$229:$E$250,标准!$B$229:$B$250)</f>
        <v>0</v>
      </c>
      <c r="I75" s="30"/>
      <c r="J75" s="16">
        <f>LOOKUP(I75,标准!$K$130:$K$151,标准!$B$130:$B$151)</f>
        <v>60</v>
      </c>
      <c r="K75" s="30"/>
      <c r="L75" s="16">
        <f>CHOOSE(MATCH(K75,{30,10.7,10.5,10.3,10.1,9.9,9.7,9.5,9.3,9.1,8.9,8.7,8.5,8.3,8.1,7.9,7.7,7.6,7.5,7.4,7.3,4},-1),0,10,20,30,40,50,60,62,64,66,68,70,72,74,76,78,80,85,90,95,100,100)</f>
        <v>100</v>
      </c>
      <c r="M75" s="17"/>
      <c r="N75" s="61" t="e">
        <f>LOOKUP(M75,标准!$K$28:$K$49,标准!$B$28:$B$49)</f>
        <v>#N/A</v>
      </c>
      <c r="O75" s="37"/>
      <c r="P75" s="16">
        <f>LOOKUP(O75,标准!$P$256:$P$282,标准!$O$256:$O$282)</f>
        <v>0</v>
      </c>
      <c r="Q75" s="43"/>
      <c r="R75" s="16">
        <f>CHOOSE(MATCH(Q75,{20,6.35,6.15,5.55,5.35,5.15,4.55,4.5,4.45,4.4,4.35,4.3,4.25,4.2,4.15,4.1,4.05,3.57,3.5,3.45,3.4,3.36,3.32,3.28,3.24,3.2,3.17,3.14,3.11,3.08,3.05,1},-1),0,10,20,30,40,50,60,62,64,66,68,70,72,74,76,78,80,85,90,95,100,101,102,103,104,105,106,107,108,109,110,110)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75" s="15" t="e">
        <f t="shared" si="2"/>
        <v>#DIV/0!</v>
      </c>
      <c r="T75" s="16" t="e">
        <f>LOOKUP(S75,标准!$H$328:$H$332,标准!$G$328:$G$332)</f>
        <v>#DIV/0!</v>
      </c>
    </row>
    <row r="76" spans="1:20" ht="14.25">
      <c r="A76" s="46"/>
      <c r="B76" s="1" t="s">
        <v>70</v>
      </c>
      <c r="C76" s="32"/>
      <c r="D76" s="33"/>
      <c r="E76" s="34" t="e">
        <f t="shared" si="3"/>
        <v>#DIV/0!</v>
      </c>
      <c r="F76" s="18" t="e">
        <f>LOOKUP(E76,标准!$K$4:$K$11,标准!$B$4:$B$11)</f>
        <v>#DIV/0!</v>
      </c>
      <c r="G76" s="17"/>
      <c r="H76" s="16">
        <f>LOOKUP(G76,标准!$E$229:$E$250,标准!$B$229:$B$250)</f>
        <v>0</v>
      </c>
      <c r="I76" s="30"/>
      <c r="J76" s="16">
        <f>LOOKUP(I76,标准!$K$130:$K$151,标准!$B$130:$B$151)</f>
        <v>60</v>
      </c>
      <c r="K76" s="30"/>
      <c r="L76" s="16">
        <f>CHOOSE(MATCH(K76,{30,10.7,10.5,10.3,10.1,9.9,9.7,9.5,9.3,9.1,8.9,8.7,8.5,8.3,8.1,7.9,7.7,7.6,7.5,7.4,7.3,4},-1),0,10,20,30,40,50,60,62,64,66,68,70,72,74,76,78,80,85,90,95,100,100)</f>
        <v>100</v>
      </c>
      <c r="M76" s="17"/>
      <c r="N76" s="61" t="e">
        <f>LOOKUP(M76,标准!$K$28:$K$49,标准!$B$28:$B$49)</f>
        <v>#N/A</v>
      </c>
      <c r="O76" s="37"/>
      <c r="P76" s="16">
        <f>LOOKUP(O76,标准!$P$256:$P$282,标准!$O$256:$O$282)</f>
        <v>0</v>
      </c>
      <c r="Q76" s="43"/>
      <c r="R76" s="16">
        <f>CHOOSE(MATCH(Q76,{20,6.35,6.15,5.55,5.35,5.15,4.55,4.5,4.45,4.4,4.35,4.3,4.25,4.2,4.15,4.1,4.05,3.57,3.5,3.45,3.4,3.36,3.32,3.28,3.24,3.2,3.17,3.14,3.11,3.08,3.05,1},-1),0,10,20,30,40,50,60,62,64,66,68,70,72,74,76,78,80,85,90,95,100,101,102,103,104,105,106,107,108,109,110,110)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76" s="15" t="e">
        <f t="shared" si="2"/>
        <v>#DIV/0!</v>
      </c>
      <c r="T76" s="16" t="e">
        <f>LOOKUP(S76,标准!$H$328:$H$332,标准!$G$328:$G$332)</f>
        <v>#DIV/0!</v>
      </c>
    </row>
    <row r="77" spans="1:20" ht="14.25">
      <c r="A77" s="46"/>
      <c r="B77" s="1" t="s">
        <v>70</v>
      </c>
      <c r="C77" s="32"/>
      <c r="D77" s="33"/>
      <c r="E77" s="34" t="e">
        <f t="shared" si="3"/>
        <v>#DIV/0!</v>
      </c>
      <c r="F77" s="18" t="e">
        <f>LOOKUP(E77,标准!$K$4:$K$11,标准!$B$4:$B$11)</f>
        <v>#DIV/0!</v>
      </c>
      <c r="G77" s="17"/>
      <c r="H77" s="16">
        <f>LOOKUP(G77,标准!$E$229:$E$250,标准!$B$229:$B$250)</f>
        <v>0</v>
      </c>
      <c r="I77" s="30"/>
      <c r="J77" s="16">
        <f>LOOKUP(I77,标准!$K$130:$K$151,标准!$B$130:$B$151)</f>
        <v>60</v>
      </c>
      <c r="K77" s="30"/>
      <c r="L77" s="16">
        <f>CHOOSE(MATCH(K77,{30,10.7,10.5,10.3,10.1,9.9,9.7,9.5,9.3,9.1,8.9,8.7,8.5,8.3,8.1,7.9,7.7,7.6,7.5,7.4,7.3,4},-1),0,10,20,30,40,50,60,62,64,66,68,70,72,74,76,78,80,85,90,95,100,100)</f>
        <v>100</v>
      </c>
      <c r="M77" s="17"/>
      <c r="N77" s="61" t="e">
        <f>LOOKUP(M77,标准!$K$28:$K$49,标准!$B$28:$B$49)</f>
        <v>#N/A</v>
      </c>
      <c r="O77" s="37"/>
      <c r="P77" s="16">
        <f>LOOKUP(O77,标准!$P$256:$P$282,标准!$O$256:$O$282)</f>
        <v>0</v>
      </c>
      <c r="Q77" s="43"/>
      <c r="R77" s="16">
        <f>CHOOSE(MATCH(Q77,{20,6.35,6.15,5.55,5.35,5.15,4.55,4.5,4.45,4.4,4.35,4.3,4.25,4.2,4.15,4.1,4.05,3.57,3.5,3.45,3.4,3.36,3.32,3.28,3.24,3.2,3.17,3.14,3.11,3.08,3.05,1},-1),0,10,20,30,40,50,60,62,64,66,68,70,72,74,76,78,80,85,90,95,100,101,102,103,104,105,106,107,108,109,110,110)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77" s="15" t="e">
        <f t="shared" si="2"/>
        <v>#DIV/0!</v>
      </c>
      <c r="T77" s="16" t="e">
        <f>LOOKUP(S77,标准!$H$328:$H$332,标准!$G$328:$G$332)</f>
        <v>#DIV/0!</v>
      </c>
    </row>
    <row r="78" spans="1:20" ht="14.25">
      <c r="A78" s="46"/>
      <c r="B78" s="1" t="s">
        <v>70</v>
      </c>
      <c r="C78" s="32"/>
      <c r="D78" s="33"/>
      <c r="E78" s="34" t="e">
        <f t="shared" si="3"/>
        <v>#DIV/0!</v>
      </c>
      <c r="F78" s="18" t="e">
        <f>LOOKUP(E78,标准!$K$4:$K$11,标准!$B$4:$B$11)</f>
        <v>#DIV/0!</v>
      </c>
      <c r="G78" s="17"/>
      <c r="H78" s="16">
        <f>LOOKUP(G78,标准!$E$229:$E$250,标准!$B$229:$B$250)</f>
        <v>0</v>
      </c>
      <c r="I78" s="30"/>
      <c r="J78" s="16">
        <f>LOOKUP(I78,标准!$K$130:$K$151,标准!$B$130:$B$151)</f>
        <v>60</v>
      </c>
      <c r="K78" s="30"/>
      <c r="L78" s="16">
        <f>CHOOSE(MATCH(K78,{30,10.7,10.5,10.3,10.1,9.9,9.7,9.5,9.3,9.1,8.9,8.7,8.5,8.3,8.1,7.9,7.7,7.6,7.5,7.4,7.3,4},-1),0,10,20,30,40,50,60,62,64,66,68,70,72,74,76,78,80,85,90,95,100,100)</f>
        <v>100</v>
      </c>
      <c r="M78" s="17"/>
      <c r="N78" s="61" t="e">
        <f>LOOKUP(M78,标准!$K$28:$K$49,标准!$B$28:$B$49)</f>
        <v>#N/A</v>
      </c>
      <c r="O78" s="37"/>
      <c r="P78" s="16">
        <f>LOOKUP(O78,标准!$P$256:$P$282,标准!$O$256:$O$282)</f>
        <v>0</v>
      </c>
      <c r="Q78" s="43"/>
      <c r="R78" s="16">
        <f>CHOOSE(MATCH(Q78,{20,6.35,6.15,5.55,5.35,5.15,4.55,4.5,4.45,4.4,4.35,4.3,4.25,4.2,4.15,4.1,4.05,3.57,3.5,3.45,3.4,3.36,3.32,3.28,3.24,3.2,3.17,3.14,3.11,3.08,3.05,1},-1),0,10,20,30,40,50,60,62,64,66,68,70,72,74,76,78,80,85,90,95,100,101,102,103,104,105,106,107,108,109,110,110)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78" s="15" t="e">
        <f t="shared" si="2"/>
        <v>#DIV/0!</v>
      </c>
      <c r="T78" s="16" t="e">
        <f>LOOKUP(S78,标准!$H$328:$H$332,标准!$G$328:$G$332)</f>
        <v>#DIV/0!</v>
      </c>
    </row>
    <row r="79" spans="1:20" ht="14.25">
      <c r="A79" s="46"/>
      <c r="B79" s="1" t="s">
        <v>70</v>
      </c>
      <c r="C79" s="32"/>
      <c r="D79" s="33"/>
      <c r="E79" s="34" t="e">
        <f t="shared" si="3"/>
        <v>#DIV/0!</v>
      </c>
      <c r="F79" s="18" t="e">
        <f>LOOKUP(E79,标准!$K$4:$K$11,标准!$B$4:$B$11)</f>
        <v>#DIV/0!</v>
      </c>
      <c r="G79" s="17"/>
      <c r="H79" s="16">
        <f>LOOKUP(G79,标准!$E$229:$E$250,标准!$B$229:$B$250)</f>
        <v>0</v>
      </c>
      <c r="I79" s="30"/>
      <c r="J79" s="16">
        <f>LOOKUP(I79,标准!$K$130:$K$151,标准!$B$130:$B$151)</f>
        <v>60</v>
      </c>
      <c r="K79" s="30"/>
      <c r="L79" s="16">
        <f>CHOOSE(MATCH(K79,{30,10.7,10.5,10.3,10.1,9.9,9.7,9.5,9.3,9.1,8.9,8.7,8.5,8.3,8.1,7.9,7.7,7.6,7.5,7.4,7.3,4},-1),0,10,20,30,40,50,60,62,64,66,68,70,72,74,76,78,80,85,90,95,100,100)</f>
        <v>100</v>
      </c>
      <c r="M79" s="17"/>
      <c r="N79" s="61" t="e">
        <f>LOOKUP(M79,标准!$K$28:$K$49,标准!$B$28:$B$49)</f>
        <v>#N/A</v>
      </c>
      <c r="O79" s="37"/>
      <c r="P79" s="16">
        <f>LOOKUP(O79,标准!$P$256:$P$282,标准!$O$256:$O$282)</f>
        <v>0</v>
      </c>
      <c r="Q79" s="43"/>
      <c r="R79" s="16">
        <f>CHOOSE(MATCH(Q79,{20,6.35,6.15,5.55,5.35,5.15,4.55,4.5,4.45,4.4,4.35,4.3,4.25,4.2,4.15,4.1,4.05,3.57,3.5,3.45,3.4,3.36,3.32,3.28,3.24,3.2,3.17,3.14,3.11,3.08,3.05,1},-1),0,10,20,30,40,50,60,62,64,66,68,70,72,74,76,78,80,85,90,95,100,101,102,103,104,105,106,107,108,109,110,110)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79" s="15" t="e">
        <f t="shared" si="2"/>
        <v>#DIV/0!</v>
      </c>
      <c r="T79" s="16" t="e">
        <f>LOOKUP(S79,标准!$H$328:$H$332,标准!$G$328:$G$332)</f>
        <v>#DIV/0!</v>
      </c>
    </row>
    <row r="80" spans="1:20" ht="14.25">
      <c r="A80" s="46"/>
      <c r="B80" s="1" t="s">
        <v>70</v>
      </c>
      <c r="C80" s="32"/>
      <c r="D80" s="33"/>
      <c r="E80" s="34" t="e">
        <f t="shared" si="3"/>
        <v>#DIV/0!</v>
      </c>
      <c r="F80" s="18" t="e">
        <f>LOOKUP(E80,标准!$K$4:$K$11,标准!$B$4:$B$11)</f>
        <v>#DIV/0!</v>
      </c>
      <c r="G80" s="17"/>
      <c r="H80" s="16">
        <f>LOOKUP(G80,标准!$E$229:$E$250,标准!$B$229:$B$250)</f>
        <v>0</v>
      </c>
      <c r="I80" s="30"/>
      <c r="J80" s="16">
        <f>LOOKUP(I80,标准!$K$130:$K$151,标准!$B$130:$B$151)</f>
        <v>60</v>
      </c>
      <c r="K80" s="30"/>
      <c r="L80" s="16">
        <f>CHOOSE(MATCH(K80,{30,10.7,10.5,10.3,10.1,9.9,9.7,9.5,9.3,9.1,8.9,8.7,8.5,8.3,8.1,7.9,7.7,7.6,7.5,7.4,7.3,4},-1),0,10,20,30,40,50,60,62,64,66,68,70,72,74,76,78,80,85,90,95,100,100)</f>
        <v>100</v>
      </c>
      <c r="M80" s="17"/>
      <c r="N80" s="61" t="e">
        <f>LOOKUP(M80,标准!$K$28:$K$49,标准!$B$28:$B$49)</f>
        <v>#N/A</v>
      </c>
      <c r="O80" s="37"/>
      <c r="P80" s="16">
        <f>LOOKUP(O80,标准!$P$256:$P$282,标准!$O$256:$O$282)</f>
        <v>0</v>
      </c>
      <c r="Q80" s="43"/>
      <c r="R80" s="16">
        <f>CHOOSE(MATCH(Q80,{20,6.35,6.15,5.55,5.35,5.15,4.55,4.5,4.45,4.4,4.35,4.3,4.25,4.2,4.15,4.1,4.05,3.57,3.5,3.45,3.4,3.36,3.32,3.28,3.24,3.2,3.17,3.14,3.11,3.08,3.05,1},-1),0,10,20,30,40,50,60,62,64,66,68,70,72,74,76,78,80,85,90,95,100,101,102,103,104,105,106,107,108,109,110,110)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80" s="15" t="e">
        <f t="shared" si="2"/>
        <v>#DIV/0!</v>
      </c>
      <c r="T80" s="16" t="e">
        <f>LOOKUP(S80,标准!$H$328:$H$332,标准!$G$328:$G$332)</f>
        <v>#DIV/0!</v>
      </c>
    </row>
    <row r="81" spans="1:20" ht="14.25">
      <c r="A81" s="46"/>
      <c r="B81" s="1" t="s">
        <v>70</v>
      </c>
      <c r="C81" s="32"/>
      <c r="D81" s="33"/>
      <c r="E81" s="34" t="e">
        <f t="shared" si="3"/>
        <v>#DIV/0!</v>
      </c>
      <c r="F81" s="18" t="e">
        <f>LOOKUP(E81,标准!$K$4:$K$11,标准!$B$4:$B$11)</f>
        <v>#DIV/0!</v>
      </c>
      <c r="G81" s="17"/>
      <c r="H81" s="16">
        <f>LOOKUP(G81,标准!$E$229:$E$250,标准!$B$229:$B$250)</f>
        <v>0</v>
      </c>
      <c r="I81" s="30"/>
      <c r="J81" s="16">
        <f>LOOKUP(I81,标准!$K$130:$K$151,标准!$B$130:$B$151)</f>
        <v>60</v>
      </c>
      <c r="K81" s="30"/>
      <c r="L81" s="16">
        <f>CHOOSE(MATCH(K81,{30,10.7,10.5,10.3,10.1,9.9,9.7,9.5,9.3,9.1,8.9,8.7,8.5,8.3,8.1,7.9,7.7,7.6,7.5,7.4,7.3,4},-1),0,10,20,30,40,50,60,62,64,66,68,70,72,74,76,78,80,85,90,95,100,100)</f>
        <v>100</v>
      </c>
      <c r="M81" s="17"/>
      <c r="N81" s="61" t="e">
        <f>LOOKUP(M81,标准!$K$28:$K$49,标准!$B$28:$B$49)</f>
        <v>#N/A</v>
      </c>
      <c r="O81" s="37"/>
      <c r="P81" s="16">
        <f>LOOKUP(O81,标准!$P$256:$P$282,标准!$O$256:$O$282)</f>
        <v>0</v>
      </c>
      <c r="Q81" s="43"/>
      <c r="R81" s="16">
        <f>CHOOSE(MATCH(Q81,{20,6.35,6.15,5.55,5.35,5.15,4.55,4.5,4.45,4.4,4.35,4.3,4.25,4.2,4.15,4.1,4.05,3.57,3.5,3.45,3.4,3.36,3.32,3.28,3.24,3.2,3.17,3.14,3.11,3.08,3.05,1},-1),0,10,20,30,40,50,60,62,64,66,68,70,72,74,76,78,80,85,90,95,100,101,102,103,104,105,106,107,108,109,110,110)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81" s="15" t="e">
        <f t="shared" si="2"/>
        <v>#DIV/0!</v>
      </c>
      <c r="T81" s="16" t="e">
        <f>LOOKUP(S81,标准!$H$328:$H$332,标准!$G$328:$G$332)</f>
        <v>#DIV/0!</v>
      </c>
    </row>
    <row r="82" spans="1:20" ht="14.25">
      <c r="A82" s="46"/>
      <c r="B82" s="1" t="s">
        <v>70</v>
      </c>
      <c r="C82" s="32"/>
      <c r="D82" s="33"/>
      <c r="E82" s="34" t="e">
        <f t="shared" si="3"/>
        <v>#DIV/0!</v>
      </c>
      <c r="F82" s="18" t="e">
        <f>LOOKUP(E82,标准!$K$4:$K$11,标准!$B$4:$B$11)</f>
        <v>#DIV/0!</v>
      </c>
      <c r="G82" s="17"/>
      <c r="H82" s="16">
        <f>LOOKUP(G82,标准!$E$229:$E$250,标准!$B$229:$B$250)</f>
        <v>0</v>
      </c>
      <c r="I82" s="30"/>
      <c r="J82" s="16">
        <f>LOOKUP(I82,标准!$K$130:$K$151,标准!$B$130:$B$151)</f>
        <v>60</v>
      </c>
      <c r="K82" s="30"/>
      <c r="L82" s="16">
        <f>CHOOSE(MATCH(K82,{30,10.7,10.5,10.3,10.1,9.9,9.7,9.5,9.3,9.1,8.9,8.7,8.5,8.3,8.1,7.9,7.7,7.6,7.5,7.4,7.3,4},-1),0,10,20,30,40,50,60,62,64,66,68,70,72,74,76,78,80,85,90,95,100,100)</f>
        <v>100</v>
      </c>
      <c r="M82" s="17"/>
      <c r="N82" s="61" t="e">
        <f>LOOKUP(M82,标准!$K$28:$K$49,标准!$B$28:$B$49)</f>
        <v>#N/A</v>
      </c>
      <c r="O82" s="37"/>
      <c r="P82" s="16">
        <f>LOOKUP(O82,标准!$P$256:$P$282,标准!$O$256:$O$282)</f>
        <v>0</v>
      </c>
      <c r="Q82" s="43"/>
      <c r="R82" s="16">
        <f>CHOOSE(MATCH(Q82,{20,6.35,6.15,5.55,5.35,5.15,4.55,4.5,4.45,4.4,4.35,4.3,4.25,4.2,4.15,4.1,4.05,3.57,3.5,3.45,3.4,3.36,3.32,3.28,3.24,3.2,3.17,3.14,3.11,3.08,3.05,1},-1),0,10,20,30,40,50,60,62,64,66,68,70,72,74,76,78,80,85,90,95,100,101,102,103,104,105,106,107,108,109,110,110)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82" s="15" t="e">
        <f t="shared" si="2"/>
        <v>#DIV/0!</v>
      </c>
      <c r="T82" s="16" t="e">
        <f>LOOKUP(S82,标准!$H$328:$H$332,标准!$G$328:$G$332)</f>
        <v>#DIV/0!</v>
      </c>
    </row>
    <row r="83" spans="1:20" ht="14.25">
      <c r="A83" s="46"/>
      <c r="B83" s="1" t="s">
        <v>70</v>
      </c>
      <c r="C83" s="32"/>
      <c r="D83" s="33"/>
      <c r="E83" s="34" t="e">
        <f t="shared" si="3"/>
        <v>#DIV/0!</v>
      </c>
      <c r="F83" s="18" t="e">
        <f>LOOKUP(E83,标准!$K$4:$K$11,标准!$B$4:$B$11)</f>
        <v>#DIV/0!</v>
      </c>
      <c r="G83" s="17"/>
      <c r="H83" s="16">
        <f>LOOKUP(G83,标准!$E$229:$E$250,标准!$B$229:$B$250)</f>
        <v>0</v>
      </c>
      <c r="I83" s="30"/>
      <c r="J83" s="16">
        <f>LOOKUP(I83,标准!$K$130:$K$151,标准!$B$130:$B$151)</f>
        <v>60</v>
      </c>
      <c r="K83" s="30"/>
      <c r="L83" s="16">
        <f>CHOOSE(MATCH(K83,{30,10.7,10.5,10.3,10.1,9.9,9.7,9.5,9.3,9.1,8.9,8.7,8.5,8.3,8.1,7.9,7.7,7.6,7.5,7.4,7.3,4},-1),0,10,20,30,40,50,60,62,64,66,68,70,72,74,76,78,80,85,90,95,100,100)</f>
        <v>100</v>
      </c>
      <c r="M83" s="17"/>
      <c r="N83" s="61" t="e">
        <f>LOOKUP(M83,标准!$K$28:$K$49,标准!$B$28:$B$49)</f>
        <v>#N/A</v>
      </c>
      <c r="O83" s="37"/>
      <c r="P83" s="16">
        <f>LOOKUP(O83,标准!$P$256:$P$282,标准!$O$256:$O$282)</f>
        <v>0</v>
      </c>
      <c r="Q83" s="43"/>
      <c r="R83" s="16">
        <f>CHOOSE(MATCH(Q83,{20,6.35,6.15,5.55,5.35,5.15,4.55,4.5,4.45,4.4,4.35,4.3,4.25,4.2,4.15,4.1,4.05,3.57,3.5,3.45,3.4,3.36,3.32,3.28,3.24,3.2,3.17,3.14,3.11,3.08,3.05,1},-1),0,10,20,30,40,50,60,62,64,66,68,70,72,74,76,78,80,85,90,95,100,101,102,103,104,105,106,107,108,109,110,110)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83" s="15" t="e">
        <f t="shared" si="2"/>
        <v>#DIV/0!</v>
      </c>
      <c r="T83" s="16" t="e">
        <f>LOOKUP(S83,标准!$H$328:$H$332,标准!$G$328:$G$332)</f>
        <v>#DIV/0!</v>
      </c>
    </row>
    <row r="84" spans="1:20" ht="14.25">
      <c r="A84" s="46"/>
      <c r="B84" s="1" t="s">
        <v>70</v>
      </c>
      <c r="C84" s="32"/>
      <c r="D84" s="33"/>
      <c r="E84" s="34" t="e">
        <f t="shared" si="3"/>
        <v>#DIV/0!</v>
      </c>
      <c r="F84" s="18" t="e">
        <f>LOOKUP(E84,标准!$K$4:$K$11,标准!$B$4:$B$11)</f>
        <v>#DIV/0!</v>
      </c>
      <c r="G84" s="17"/>
      <c r="H84" s="16">
        <f>LOOKUP(G84,标准!$E$229:$E$250,标准!$B$229:$B$250)</f>
        <v>0</v>
      </c>
      <c r="I84" s="30"/>
      <c r="J84" s="16">
        <f>LOOKUP(I84,标准!$K$130:$K$151,标准!$B$130:$B$151)</f>
        <v>60</v>
      </c>
      <c r="K84" s="30"/>
      <c r="L84" s="16">
        <f>CHOOSE(MATCH(K84,{30,10.7,10.5,10.3,10.1,9.9,9.7,9.5,9.3,9.1,8.9,8.7,8.5,8.3,8.1,7.9,7.7,7.6,7.5,7.4,7.3,4},-1),0,10,20,30,40,50,60,62,64,66,68,70,72,74,76,78,80,85,90,95,100,100)</f>
        <v>100</v>
      </c>
      <c r="M84" s="17"/>
      <c r="N84" s="61" t="e">
        <f>LOOKUP(M84,标准!$K$28:$K$49,标准!$B$28:$B$49)</f>
        <v>#N/A</v>
      </c>
      <c r="O84" s="37"/>
      <c r="P84" s="16">
        <f>LOOKUP(O84,标准!$P$256:$P$282,标准!$O$256:$O$282)</f>
        <v>0</v>
      </c>
      <c r="Q84" s="43"/>
      <c r="R84" s="16">
        <f>CHOOSE(MATCH(Q84,{20,6.35,6.15,5.55,5.35,5.15,4.55,4.5,4.45,4.4,4.35,4.3,4.25,4.2,4.15,4.1,4.05,3.57,3.5,3.45,3.4,3.36,3.32,3.28,3.24,3.2,3.17,3.14,3.11,3.08,3.05,1},-1),0,10,20,30,40,50,60,62,64,66,68,70,72,74,76,78,80,85,90,95,100,101,102,103,104,105,106,107,108,109,110,110)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84" s="15" t="e">
        <f t="shared" si="2"/>
        <v>#DIV/0!</v>
      </c>
      <c r="T84" s="16" t="e">
        <f>LOOKUP(S84,标准!$H$328:$H$332,标准!$G$328:$G$332)</f>
        <v>#DIV/0!</v>
      </c>
    </row>
    <row r="85" spans="1:20" ht="14.25">
      <c r="A85" s="46"/>
      <c r="B85" s="1" t="s">
        <v>70</v>
      </c>
      <c r="C85" s="32"/>
      <c r="D85" s="33"/>
      <c r="E85" s="34" t="e">
        <f t="shared" si="3"/>
        <v>#DIV/0!</v>
      </c>
      <c r="F85" s="18" t="e">
        <f>LOOKUP(E85,标准!$K$4:$K$11,标准!$B$4:$B$11)</f>
        <v>#DIV/0!</v>
      </c>
      <c r="G85" s="17"/>
      <c r="H85" s="16">
        <f>LOOKUP(G85,标准!$E$229:$E$250,标准!$B$229:$B$250)</f>
        <v>0</v>
      </c>
      <c r="I85" s="30"/>
      <c r="J85" s="16">
        <f>LOOKUP(I85,标准!$K$130:$K$151,标准!$B$130:$B$151)</f>
        <v>60</v>
      </c>
      <c r="K85" s="30"/>
      <c r="L85" s="16">
        <f>CHOOSE(MATCH(K85,{30,10.7,10.5,10.3,10.1,9.9,9.7,9.5,9.3,9.1,8.9,8.7,8.5,8.3,8.1,7.9,7.7,7.6,7.5,7.4,7.3,4},-1),0,10,20,30,40,50,60,62,64,66,68,70,72,74,76,78,80,85,90,95,100,100)</f>
        <v>100</v>
      </c>
      <c r="M85" s="17"/>
      <c r="N85" s="61" t="e">
        <f>LOOKUP(M85,标准!$K$28:$K$49,标准!$B$28:$B$49)</f>
        <v>#N/A</v>
      </c>
      <c r="O85" s="37"/>
      <c r="P85" s="16">
        <f>LOOKUP(O85,标准!$P$256:$P$282,标准!$O$256:$O$282)</f>
        <v>0</v>
      </c>
      <c r="Q85" s="43"/>
      <c r="R85" s="16">
        <f>CHOOSE(MATCH(Q85,{20,6.35,6.15,5.55,5.35,5.15,4.55,4.5,4.45,4.4,4.35,4.3,4.25,4.2,4.15,4.1,4.05,3.57,3.5,3.45,3.4,3.36,3.32,3.28,3.24,3.2,3.17,3.14,3.11,3.08,3.05,1},-1),0,10,20,30,40,50,60,62,64,66,68,70,72,74,76,78,80,85,90,95,100,101,102,103,104,105,106,107,108,109,110,110)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85" s="15" t="e">
        <f t="shared" si="2"/>
        <v>#DIV/0!</v>
      </c>
      <c r="T85" s="16" t="e">
        <f>LOOKUP(S85,标准!$H$328:$H$332,标准!$G$328:$G$332)</f>
        <v>#DIV/0!</v>
      </c>
    </row>
    <row r="86" spans="1:20" ht="14.25">
      <c r="A86" s="46"/>
      <c r="B86" s="1" t="s">
        <v>70</v>
      </c>
      <c r="C86" s="32"/>
      <c r="D86" s="33"/>
      <c r="E86" s="34" t="e">
        <f t="shared" si="3"/>
        <v>#DIV/0!</v>
      </c>
      <c r="F86" s="18" t="e">
        <f>LOOKUP(E86,标准!$K$4:$K$11,标准!$B$4:$B$11)</f>
        <v>#DIV/0!</v>
      </c>
      <c r="G86" s="17"/>
      <c r="H86" s="16">
        <f>LOOKUP(G86,标准!$E$229:$E$250,标准!$B$229:$B$250)</f>
        <v>0</v>
      </c>
      <c r="I86" s="30"/>
      <c r="J86" s="16">
        <f>LOOKUP(I86,标准!$K$130:$K$151,标准!$B$130:$B$151)</f>
        <v>60</v>
      </c>
      <c r="K86" s="30"/>
      <c r="L86" s="16">
        <f>CHOOSE(MATCH(K86,{30,10.7,10.5,10.3,10.1,9.9,9.7,9.5,9.3,9.1,8.9,8.7,8.5,8.3,8.1,7.9,7.7,7.6,7.5,7.4,7.3,4},-1),0,10,20,30,40,50,60,62,64,66,68,70,72,74,76,78,80,85,90,95,100,100)</f>
        <v>100</v>
      </c>
      <c r="M86" s="17"/>
      <c r="N86" s="61" t="e">
        <f>LOOKUP(M86,标准!$K$28:$K$49,标准!$B$28:$B$49)</f>
        <v>#N/A</v>
      </c>
      <c r="O86" s="37"/>
      <c r="P86" s="16">
        <f>LOOKUP(O86,标准!$P$256:$P$282,标准!$O$256:$O$282)</f>
        <v>0</v>
      </c>
      <c r="Q86" s="43"/>
      <c r="R86" s="16">
        <f>CHOOSE(MATCH(Q86,{20,6.35,6.15,5.55,5.35,5.15,4.55,4.5,4.45,4.4,4.35,4.3,4.25,4.2,4.15,4.1,4.05,3.57,3.5,3.45,3.4,3.36,3.32,3.28,3.24,3.2,3.17,3.14,3.11,3.08,3.05,1},-1),0,10,20,30,40,50,60,62,64,66,68,70,72,74,76,78,80,85,90,95,100,101,102,103,104,105,106,107,108,109,110,110)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86" s="15" t="e">
        <f t="shared" si="2"/>
        <v>#DIV/0!</v>
      </c>
      <c r="T86" s="16" t="e">
        <f>LOOKUP(S86,标准!$H$328:$H$332,标准!$G$328:$G$332)</f>
        <v>#DIV/0!</v>
      </c>
    </row>
    <row r="87" spans="1:20" ht="14.25">
      <c r="A87" s="46"/>
      <c r="B87" s="1" t="s">
        <v>70</v>
      </c>
      <c r="C87" s="32"/>
      <c r="D87" s="33"/>
      <c r="E87" s="34" t="e">
        <f t="shared" si="3"/>
        <v>#DIV/0!</v>
      </c>
      <c r="F87" s="18" t="e">
        <f>LOOKUP(E87,标准!$K$4:$K$11,标准!$B$4:$B$11)</f>
        <v>#DIV/0!</v>
      </c>
      <c r="G87" s="17"/>
      <c r="H87" s="16">
        <f>LOOKUP(G87,标准!$E$229:$E$250,标准!$B$229:$B$250)</f>
        <v>0</v>
      </c>
      <c r="I87" s="30"/>
      <c r="J87" s="16">
        <f>LOOKUP(I87,标准!$K$130:$K$151,标准!$B$130:$B$151)</f>
        <v>60</v>
      </c>
      <c r="K87" s="30"/>
      <c r="L87" s="16">
        <f>CHOOSE(MATCH(K87,{30,10.7,10.5,10.3,10.1,9.9,9.7,9.5,9.3,9.1,8.9,8.7,8.5,8.3,8.1,7.9,7.7,7.6,7.5,7.4,7.3,4},-1),0,10,20,30,40,50,60,62,64,66,68,70,72,74,76,78,80,85,90,95,100,100)</f>
        <v>100</v>
      </c>
      <c r="M87" s="17"/>
      <c r="N87" s="61" t="e">
        <f>LOOKUP(M87,标准!$K$28:$K$49,标准!$B$28:$B$49)</f>
        <v>#N/A</v>
      </c>
      <c r="O87" s="37"/>
      <c r="P87" s="16">
        <f>LOOKUP(O87,标准!$P$256:$P$282,标准!$O$256:$O$282)</f>
        <v>0</v>
      </c>
      <c r="Q87" s="43"/>
      <c r="R87" s="16">
        <f>CHOOSE(MATCH(Q87,{20,6.35,6.15,5.55,5.35,5.15,4.55,4.5,4.45,4.4,4.35,4.3,4.25,4.2,4.15,4.1,4.05,3.57,3.5,3.45,3.4,3.36,3.32,3.28,3.24,3.2,3.17,3.14,3.11,3.08,3.05,1},-1),0,10,20,30,40,50,60,62,64,66,68,70,72,74,76,78,80,85,90,95,100,101,102,103,104,105,106,107,108,109,110,110)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87" s="15" t="e">
        <f t="shared" si="2"/>
        <v>#DIV/0!</v>
      </c>
      <c r="T87" s="16" t="e">
        <f>LOOKUP(S87,标准!$H$328:$H$332,标准!$G$328:$G$332)</f>
        <v>#DIV/0!</v>
      </c>
    </row>
    <row r="88" spans="1:20" ht="14.25">
      <c r="A88" s="46"/>
      <c r="B88" s="1" t="s">
        <v>70</v>
      </c>
      <c r="C88" s="32"/>
      <c r="D88" s="33"/>
      <c r="E88" s="34" t="e">
        <f t="shared" si="3"/>
        <v>#DIV/0!</v>
      </c>
      <c r="F88" s="18" t="e">
        <f>LOOKUP(E88,标准!$K$4:$K$11,标准!$B$4:$B$11)</f>
        <v>#DIV/0!</v>
      </c>
      <c r="G88" s="17"/>
      <c r="H88" s="16">
        <f>LOOKUP(G88,标准!$E$229:$E$250,标准!$B$229:$B$250)</f>
        <v>0</v>
      </c>
      <c r="I88" s="30"/>
      <c r="J88" s="16">
        <f>LOOKUP(I88,标准!$K$130:$K$151,标准!$B$130:$B$151)</f>
        <v>60</v>
      </c>
      <c r="K88" s="30"/>
      <c r="L88" s="16">
        <f>CHOOSE(MATCH(K88,{30,10.7,10.5,10.3,10.1,9.9,9.7,9.5,9.3,9.1,8.9,8.7,8.5,8.3,8.1,7.9,7.7,7.6,7.5,7.4,7.3,4},-1),0,10,20,30,40,50,60,62,64,66,68,70,72,74,76,78,80,85,90,95,100,100)</f>
        <v>100</v>
      </c>
      <c r="M88" s="17"/>
      <c r="N88" s="61" t="e">
        <f>LOOKUP(M88,标准!$K$28:$K$49,标准!$B$28:$B$49)</f>
        <v>#N/A</v>
      </c>
      <c r="O88" s="37"/>
      <c r="P88" s="16">
        <f>LOOKUP(O88,标准!$P$256:$P$282,标准!$O$256:$O$282)</f>
        <v>0</v>
      </c>
      <c r="Q88" s="43"/>
      <c r="R88" s="16">
        <f>CHOOSE(MATCH(Q88,{20,6.35,6.15,5.55,5.35,5.15,4.55,4.5,4.45,4.4,4.35,4.3,4.25,4.2,4.15,4.1,4.05,3.57,3.5,3.45,3.4,3.36,3.32,3.28,3.24,3.2,3.17,3.14,3.11,3.08,3.05,1},-1),0,10,20,30,40,50,60,62,64,66,68,70,72,74,76,78,80,85,90,95,100,101,102,103,104,105,106,107,108,109,110,110)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88" s="15" t="e">
        <f t="shared" si="2"/>
        <v>#DIV/0!</v>
      </c>
      <c r="T88" s="16" t="e">
        <f>LOOKUP(S88,标准!$H$328:$H$332,标准!$G$328:$G$332)</f>
        <v>#DIV/0!</v>
      </c>
    </row>
    <row r="89" spans="1:20" ht="14.25">
      <c r="A89" s="46"/>
      <c r="B89" s="1" t="s">
        <v>70</v>
      </c>
      <c r="C89" s="32"/>
      <c r="D89" s="33"/>
      <c r="E89" s="34" t="e">
        <f t="shared" si="3"/>
        <v>#DIV/0!</v>
      </c>
      <c r="F89" s="18" t="e">
        <f>LOOKUP(E89,标准!$K$4:$K$11,标准!$B$4:$B$11)</f>
        <v>#DIV/0!</v>
      </c>
      <c r="G89" s="17"/>
      <c r="H89" s="16">
        <f>LOOKUP(G89,标准!$E$229:$E$250,标准!$B$229:$B$250)</f>
        <v>0</v>
      </c>
      <c r="I89" s="30"/>
      <c r="J89" s="16">
        <f>LOOKUP(I89,标准!$K$130:$K$151,标准!$B$130:$B$151)</f>
        <v>60</v>
      </c>
      <c r="K89" s="30"/>
      <c r="L89" s="16">
        <f>CHOOSE(MATCH(K89,{30,10.7,10.5,10.3,10.1,9.9,9.7,9.5,9.3,9.1,8.9,8.7,8.5,8.3,8.1,7.9,7.7,7.6,7.5,7.4,7.3,4},-1),0,10,20,30,40,50,60,62,64,66,68,70,72,74,76,78,80,85,90,95,100,100)</f>
        <v>100</v>
      </c>
      <c r="M89" s="17"/>
      <c r="N89" s="61" t="e">
        <f>LOOKUP(M89,标准!$K$28:$K$49,标准!$B$28:$B$49)</f>
        <v>#N/A</v>
      </c>
      <c r="O89" s="37"/>
      <c r="P89" s="16">
        <f>LOOKUP(O89,标准!$P$256:$P$282,标准!$O$256:$O$282)</f>
        <v>0</v>
      </c>
      <c r="Q89" s="43"/>
      <c r="R89" s="16">
        <f>CHOOSE(MATCH(Q89,{20,6.35,6.15,5.55,5.35,5.15,4.55,4.5,4.45,4.4,4.35,4.3,4.25,4.2,4.15,4.1,4.05,3.57,3.5,3.45,3.4,3.36,3.32,3.28,3.24,3.2,3.17,3.14,3.11,3.08,3.05,1},-1),0,10,20,30,40,50,60,62,64,66,68,70,72,74,76,78,80,85,90,95,100,101,102,103,104,105,106,107,108,109,110,110)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89" s="15" t="e">
        <f t="shared" si="2"/>
        <v>#DIV/0!</v>
      </c>
      <c r="T89" s="16" t="e">
        <f>LOOKUP(S89,标准!$H$328:$H$332,标准!$G$328:$G$332)</f>
        <v>#DIV/0!</v>
      </c>
    </row>
    <row r="90" spans="1:20" ht="14.25">
      <c r="A90" s="46"/>
      <c r="B90" s="1" t="s">
        <v>70</v>
      </c>
      <c r="C90" s="32"/>
      <c r="D90" s="33"/>
      <c r="E90" s="34" t="e">
        <f t="shared" si="3"/>
        <v>#DIV/0!</v>
      </c>
      <c r="F90" s="18" t="e">
        <f>LOOKUP(E90,标准!$K$4:$K$11,标准!$B$4:$B$11)</f>
        <v>#DIV/0!</v>
      </c>
      <c r="G90" s="17"/>
      <c r="H90" s="16">
        <f>LOOKUP(G90,标准!$E$229:$E$250,标准!$B$229:$B$250)</f>
        <v>0</v>
      </c>
      <c r="I90" s="30"/>
      <c r="J90" s="16">
        <f>LOOKUP(I90,标准!$K$130:$K$151,标准!$B$130:$B$151)</f>
        <v>60</v>
      </c>
      <c r="K90" s="30"/>
      <c r="L90" s="16">
        <f>CHOOSE(MATCH(K90,{30,10.7,10.5,10.3,10.1,9.9,9.7,9.5,9.3,9.1,8.9,8.7,8.5,8.3,8.1,7.9,7.7,7.6,7.5,7.4,7.3,4},-1),0,10,20,30,40,50,60,62,64,66,68,70,72,74,76,78,80,85,90,95,100,100)</f>
        <v>100</v>
      </c>
      <c r="M90" s="17"/>
      <c r="N90" s="61" t="e">
        <f>LOOKUP(M90,标准!$K$28:$K$49,标准!$B$28:$B$49)</f>
        <v>#N/A</v>
      </c>
      <c r="O90" s="37"/>
      <c r="P90" s="16">
        <f>LOOKUP(O90,标准!$P$256:$P$282,标准!$O$256:$O$282)</f>
        <v>0</v>
      </c>
      <c r="Q90" s="43"/>
      <c r="R90" s="16">
        <f>CHOOSE(MATCH(Q90,{20,6.35,6.15,5.55,5.35,5.15,4.55,4.5,4.45,4.4,4.35,4.3,4.25,4.2,4.15,4.1,4.05,3.57,3.5,3.45,3.4,3.36,3.32,3.28,3.24,3.2,3.17,3.14,3.11,3.08,3.05,1},-1),0,10,20,30,40,50,60,62,64,66,68,70,72,74,76,78,80,85,90,95,100,101,102,103,104,105,106,107,108,109,110,110)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90" s="15" t="e">
        <f t="shared" si="2"/>
        <v>#DIV/0!</v>
      </c>
      <c r="T90" s="16" t="e">
        <f>LOOKUP(S90,标准!$H$328:$H$332,标准!$G$328:$G$332)</f>
        <v>#DIV/0!</v>
      </c>
    </row>
    <row r="91" spans="1:20" ht="14.25">
      <c r="A91" s="46"/>
      <c r="B91" s="1" t="s">
        <v>70</v>
      </c>
      <c r="C91" s="32"/>
      <c r="D91" s="33"/>
      <c r="E91" s="34" t="e">
        <f t="shared" si="3"/>
        <v>#DIV/0!</v>
      </c>
      <c r="F91" s="18" t="e">
        <f>LOOKUP(E91,标准!$K$4:$K$11,标准!$B$4:$B$11)</f>
        <v>#DIV/0!</v>
      </c>
      <c r="G91" s="17"/>
      <c r="H91" s="16">
        <f>LOOKUP(G91,标准!$E$229:$E$250,标准!$B$229:$B$250)</f>
        <v>0</v>
      </c>
      <c r="I91" s="30"/>
      <c r="J91" s="16">
        <f>LOOKUP(I91,标准!$K$130:$K$151,标准!$B$130:$B$151)</f>
        <v>60</v>
      </c>
      <c r="K91" s="30"/>
      <c r="L91" s="16">
        <f>CHOOSE(MATCH(K91,{30,10.7,10.5,10.3,10.1,9.9,9.7,9.5,9.3,9.1,8.9,8.7,8.5,8.3,8.1,7.9,7.7,7.6,7.5,7.4,7.3,4},-1),0,10,20,30,40,50,60,62,64,66,68,70,72,74,76,78,80,85,90,95,100,100)</f>
        <v>100</v>
      </c>
      <c r="M91" s="17"/>
      <c r="N91" s="61" t="e">
        <f>LOOKUP(M91,标准!$K$28:$K$49,标准!$B$28:$B$49)</f>
        <v>#N/A</v>
      </c>
      <c r="O91" s="37"/>
      <c r="P91" s="16">
        <f>LOOKUP(O91,标准!$P$256:$P$282,标准!$O$256:$O$282)</f>
        <v>0</v>
      </c>
      <c r="Q91" s="43"/>
      <c r="R91" s="16">
        <f>CHOOSE(MATCH(Q91,{20,6.35,6.15,5.55,5.35,5.15,4.55,4.5,4.45,4.4,4.35,4.3,4.25,4.2,4.15,4.1,4.05,3.57,3.5,3.45,3.4,3.36,3.32,3.28,3.24,3.2,3.17,3.14,3.11,3.08,3.05,1},-1),0,10,20,30,40,50,60,62,64,66,68,70,72,74,76,78,80,85,90,95,100,101,102,103,104,105,106,107,108,109,110,110)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91" s="15" t="e">
        <f t="shared" si="2"/>
        <v>#DIV/0!</v>
      </c>
      <c r="T91" s="16" t="e">
        <f>LOOKUP(S91,标准!$H$328:$H$332,标准!$G$328:$G$332)</f>
        <v>#DIV/0!</v>
      </c>
    </row>
    <row r="92" spans="1:20" ht="14.25">
      <c r="A92" s="46"/>
      <c r="B92" s="1" t="s">
        <v>70</v>
      </c>
      <c r="C92" s="32"/>
      <c r="D92" s="33"/>
      <c r="E92" s="34" t="e">
        <f t="shared" si="3"/>
        <v>#DIV/0!</v>
      </c>
      <c r="F92" s="18" t="e">
        <f>LOOKUP(E92,标准!$K$4:$K$11,标准!$B$4:$B$11)</f>
        <v>#DIV/0!</v>
      </c>
      <c r="G92" s="17"/>
      <c r="H92" s="16">
        <f>LOOKUP(G92,标准!$E$229:$E$250,标准!$B$229:$B$250)</f>
        <v>0</v>
      </c>
      <c r="I92" s="30"/>
      <c r="J92" s="16">
        <f>LOOKUP(I92,标准!$K$130:$K$151,标准!$B$130:$B$151)</f>
        <v>60</v>
      </c>
      <c r="K92" s="30"/>
      <c r="L92" s="16">
        <f>CHOOSE(MATCH(K92,{30,10.7,10.5,10.3,10.1,9.9,9.7,9.5,9.3,9.1,8.9,8.7,8.5,8.3,8.1,7.9,7.7,7.6,7.5,7.4,7.3,4},-1),0,10,20,30,40,50,60,62,64,66,68,70,72,74,76,78,80,85,90,95,100,100)</f>
        <v>100</v>
      </c>
      <c r="M92" s="17"/>
      <c r="N92" s="61" t="e">
        <f>LOOKUP(M92,标准!$K$28:$K$49,标准!$B$28:$B$49)</f>
        <v>#N/A</v>
      </c>
      <c r="O92" s="37"/>
      <c r="P92" s="16">
        <f>LOOKUP(O92,标准!$P$256:$P$282,标准!$O$256:$O$282)</f>
        <v>0</v>
      </c>
      <c r="Q92" s="43"/>
      <c r="R92" s="16">
        <f>CHOOSE(MATCH(Q92,{20,6.35,6.15,5.55,5.35,5.15,4.55,4.5,4.45,4.4,4.35,4.3,4.25,4.2,4.15,4.1,4.05,3.57,3.5,3.45,3.4,3.36,3.32,3.28,3.24,3.2,3.17,3.14,3.11,3.08,3.05,1},-1),0,10,20,30,40,50,60,62,64,66,68,70,72,74,76,78,80,85,90,95,100,101,102,103,104,105,106,107,108,109,110,110)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92" s="15" t="e">
        <f t="shared" si="2"/>
        <v>#DIV/0!</v>
      </c>
      <c r="T92" s="16" t="e">
        <f>LOOKUP(S92,标准!$H$328:$H$332,标准!$G$328:$G$332)</f>
        <v>#DIV/0!</v>
      </c>
    </row>
    <row r="93" spans="1:20" ht="14.25">
      <c r="A93" s="46"/>
      <c r="B93" s="1" t="s">
        <v>70</v>
      </c>
      <c r="C93" s="32"/>
      <c r="D93" s="33"/>
      <c r="E93" s="34" t="e">
        <f t="shared" si="3"/>
        <v>#DIV/0!</v>
      </c>
      <c r="F93" s="18" t="e">
        <f>LOOKUP(E93,标准!$K$4:$K$11,标准!$B$4:$B$11)</f>
        <v>#DIV/0!</v>
      </c>
      <c r="G93" s="17"/>
      <c r="H93" s="16">
        <f>LOOKUP(G93,标准!$E$229:$E$250,标准!$B$229:$B$250)</f>
        <v>0</v>
      </c>
      <c r="I93" s="30"/>
      <c r="J93" s="16">
        <f>LOOKUP(I93,标准!$K$130:$K$151,标准!$B$130:$B$151)</f>
        <v>60</v>
      </c>
      <c r="K93" s="30"/>
      <c r="L93" s="16">
        <f>CHOOSE(MATCH(K93,{30,10.7,10.5,10.3,10.1,9.9,9.7,9.5,9.3,9.1,8.9,8.7,8.5,8.3,8.1,7.9,7.7,7.6,7.5,7.4,7.3,4},-1),0,10,20,30,40,50,60,62,64,66,68,70,72,74,76,78,80,85,90,95,100,100)</f>
        <v>100</v>
      </c>
      <c r="M93" s="17"/>
      <c r="N93" s="61" t="e">
        <f>LOOKUP(M93,标准!$K$28:$K$49,标准!$B$28:$B$49)</f>
        <v>#N/A</v>
      </c>
      <c r="O93" s="37"/>
      <c r="P93" s="16">
        <f>LOOKUP(O93,标准!$P$256:$P$282,标准!$O$256:$O$282)</f>
        <v>0</v>
      </c>
      <c r="Q93" s="43"/>
      <c r="R93" s="16">
        <f>CHOOSE(MATCH(Q93,{20,6.35,6.15,5.55,5.35,5.15,4.55,4.5,4.45,4.4,4.35,4.3,4.25,4.2,4.15,4.1,4.05,3.57,3.5,3.45,3.4,3.36,3.32,3.28,3.24,3.2,3.17,3.14,3.11,3.08,3.05,1},-1),0,10,20,30,40,50,60,62,64,66,68,70,72,74,76,78,80,85,90,95,100,101,102,103,104,105,106,107,108,109,110,110)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93" s="15" t="e">
        <f t="shared" si="2"/>
        <v>#DIV/0!</v>
      </c>
      <c r="T93" s="16" t="e">
        <f>LOOKUP(S93,标准!$H$328:$H$332,标准!$G$328:$G$332)</f>
        <v>#DIV/0!</v>
      </c>
    </row>
    <row r="94" spans="1:20" ht="14.25">
      <c r="A94" s="46"/>
      <c r="B94" s="1" t="s">
        <v>70</v>
      </c>
      <c r="C94" s="32"/>
      <c r="D94" s="33"/>
      <c r="E94" s="34" t="e">
        <f t="shared" si="3"/>
        <v>#DIV/0!</v>
      </c>
      <c r="F94" s="18" t="e">
        <f>LOOKUP(E94,标准!$K$4:$K$11,标准!$B$4:$B$11)</f>
        <v>#DIV/0!</v>
      </c>
      <c r="G94" s="17"/>
      <c r="H94" s="16">
        <f>LOOKUP(G94,标准!$E$229:$E$250,标准!$B$229:$B$250)</f>
        <v>0</v>
      </c>
      <c r="I94" s="30"/>
      <c r="J94" s="16">
        <f>LOOKUP(I94,标准!$K$130:$K$151,标准!$B$130:$B$151)</f>
        <v>60</v>
      </c>
      <c r="K94" s="30"/>
      <c r="L94" s="16">
        <f>CHOOSE(MATCH(K94,{30,10.7,10.5,10.3,10.1,9.9,9.7,9.5,9.3,9.1,8.9,8.7,8.5,8.3,8.1,7.9,7.7,7.6,7.5,7.4,7.3,4},-1),0,10,20,30,40,50,60,62,64,66,68,70,72,74,76,78,80,85,90,95,100,100)</f>
        <v>100</v>
      </c>
      <c r="M94" s="17"/>
      <c r="N94" s="61" t="e">
        <f>LOOKUP(M94,标准!$K$28:$K$49,标准!$B$28:$B$49)</f>
        <v>#N/A</v>
      </c>
      <c r="O94" s="37"/>
      <c r="P94" s="16">
        <f>LOOKUP(O94,标准!$P$256:$P$282,标准!$O$256:$O$282)</f>
        <v>0</v>
      </c>
      <c r="Q94" s="43"/>
      <c r="R94" s="16">
        <f>CHOOSE(MATCH(Q94,{20,6.35,6.15,5.55,5.35,5.15,4.55,4.5,4.45,4.4,4.35,4.3,4.25,4.2,4.15,4.1,4.05,3.57,3.5,3.45,3.4,3.36,3.32,3.28,3.24,3.2,3.17,3.14,3.11,3.08,3.05,1},-1),0,10,20,30,40,50,60,62,64,66,68,70,72,74,76,78,80,85,90,95,100,101,102,103,104,105,106,107,108,109,110,110)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94" s="15" t="e">
        <f t="shared" si="2"/>
        <v>#DIV/0!</v>
      </c>
      <c r="T94" s="16" t="e">
        <f>LOOKUP(S94,标准!$H$328:$H$332,标准!$G$328:$G$332)</f>
        <v>#DIV/0!</v>
      </c>
    </row>
    <row r="95" spans="1:20" ht="14.25">
      <c r="A95" s="46"/>
      <c r="B95" s="1" t="s">
        <v>70</v>
      </c>
      <c r="C95" s="32"/>
      <c r="D95" s="33"/>
      <c r="E95" s="34" t="e">
        <f t="shared" si="3"/>
        <v>#DIV/0!</v>
      </c>
      <c r="F95" s="18" t="e">
        <f>LOOKUP(E95,标准!$K$4:$K$11,标准!$B$4:$B$11)</f>
        <v>#DIV/0!</v>
      </c>
      <c r="G95" s="17"/>
      <c r="H95" s="16">
        <f>LOOKUP(G95,标准!$E$229:$E$250,标准!$B$229:$B$250)</f>
        <v>0</v>
      </c>
      <c r="I95" s="30"/>
      <c r="J95" s="16">
        <f>LOOKUP(I95,标准!$K$130:$K$151,标准!$B$130:$B$151)</f>
        <v>60</v>
      </c>
      <c r="K95" s="30"/>
      <c r="L95" s="16">
        <f>CHOOSE(MATCH(K95,{30,10.7,10.5,10.3,10.1,9.9,9.7,9.5,9.3,9.1,8.9,8.7,8.5,8.3,8.1,7.9,7.7,7.6,7.5,7.4,7.3,4},-1),0,10,20,30,40,50,60,62,64,66,68,70,72,74,76,78,80,85,90,95,100,100)</f>
        <v>100</v>
      </c>
      <c r="M95" s="17"/>
      <c r="N95" s="61" t="e">
        <f>LOOKUP(M95,标准!$K$28:$K$49,标准!$B$28:$B$49)</f>
        <v>#N/A</v>
      </c>
      <c r="O95" s="37"/>
      <c r="P95" s="16">
        <f>LOOKUP(O95,标准!$P$256:$P$282,标准!$O$256:$O$282)</f>
        <v>0</v>
      </c>
      <c r="Q95" s="43"/>
      <c r="R95" s="16">
        <f>CHOOSE(MATCH(Q95,{20,6.35,6.15,5.55,5.35,5.15,4.55,4.5,4.45,4.4,4.35,4.3,4.25,4.2,4.15,4.1,4.05,3.57,3.5,3.45,3.4,3.36,3.32,3.28,3.24,3.2,3.17,3.14,3.11,3.08,3.05,1},-1),0,10,20,30,40,50,60,62,64,66,68,70,72,74,76,78,80,85,90,95,100,101,102,103,104,105,106,107,108,109,110,110)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95" s="15" t="e">
        <f t="shared" si="2"/>
        <v>#DIV/0!</v>
      </c>
      <c r="T95" s="16" t="e">
        <f>LOOKUP(S95,标准!$H$328:$H$332,标准!$G$328:$G$332)</f>
        <v>#DIV/0!</v>
      </c>
    </row>
    <row r="96" spans="1:20" ht="14.25">
      <c r="A96" s="46"/>
      <c r="B96" s="1" t="s">
        <v>70</v>
      </c>
      <c r="C96" s="32"/>
      <c r="D96" s="33"/>
      <c r="E96" s="34" t="e">
        <f t="shared" si="3"/>
        <v>#DIV/0!</v>
      </c>
      <c r="F96" s="18" t="e">
        <f>LOOKUP(E96,标准!$K$4:$K$11,标准!$B$4:$B$11)</f>
        <v>#DIV/0!</v>
      </c>
      <c r="G96" s="17"/>
      <c r="H96" s="16">
        <f>LOOKUP(G96,标准!$E$229:$E$250,标准!$B$229:$B$250)</f>
        <v>0</v>
      </c>
      <c r="I96" s="30"/>
      <c r="J96" s="16">
        <f>LOOKUP(I96,标准!$K$130:$K$151,标准!$B$130:$B$151)</f>
        <v>60</v>
      </c>
      <c r="K96" s="30"/>
      <c r="L96" s="16">
        <f>CHOOSE(MATCH(K96,{30,10.7,10.5,10.3,10.1,9.9,9.7,9.5,9.3,9.1,8.9,8.7,8.5,8.3,8.1,7.9,7.7,7.6,7.5,7.4,7.3,4},-1),0,10,20,30,40,50,60,62,64,66,68,70,72,74,76,78,80,85,90,95,100,100)</f>
        <v>100</v>
      </c>
      <c r="M96" s="17"/>
      <c r="N96" s="61" t="e">
        <f>LOOKUP(M96,标准!$K$28:$K$49,标准!$B$28:$B$49)</f>
        <v>#N/A</v>
      </c>
      <c r="O96" s="37"/>
      <c r="P96" s="16">
        <f>LOOKUP(O96,标准!$P$256:$P$282,标准!$O$256:$O$282)</f>
        <v>0</v>
      </c>
      <c r="Q96" s="43"/>
      <c r="R96" s="16">
        <f>CHOOSE(MATCH(Q96,{20,6.35,6.15,5.55,5.35,5.15,4.55,4.5,4.45,4.4,4.35,4.3,4.25,4.2,4.15,4.1,4.05,3.57,3.5,3.45,3.4,3.36,3.32,3.28,3.24,3.2,3.17,3.14,3.11,3.08,3.05,1},-1),0,10,20,30,40,50,60,62,64,66,68,70,72,74,76,78,80,85,90,95,100,101,102,103,104,105,106,107,108,109,110,110)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96" s="15" t="e">
        <f t="shared" si="2"/>
        <v>#DIV/0!</v>
      </c>
      <c r="T96" s="16" t="e">
        <f>LOOKUP(S96,标准!$H$328:$H$332,标准!$G$328:$G$332)</f>
        <v>#DIV/0!</v>
      </c>
    </row>
    <row r="97" spans="1:20" ht="14.25">
      <c r="A97" s="46"/>
      <c r="B97" s="1" t="s">
        <v>70</v>
      </c>
      <c r="C97" s="32"/>
      <c r="D97" s="33"/>
      <c r="E97" s="34" t="e">
        <f t="shared" si="3"/>
        <v>#DIV/0!</v>
      </c>
      <c r="F97" s="18" t="e">
        <f>LOOKUP(E97,标准!$K$4:$K$11,标准!$B$4:$B$11)</f>
        <v>#DIV/0!</v>
      </c>
      <c r="G97" s="17"/>
      <c r="H97" s="16">
        <f>LOOKUP(G97,标准!$E$229:$E$250,标准!$B$229:$B$250)</f>
        <v>0</v>
      </c>
      <c r="I97" s="30"/>
      <c r="J97" s="16">
        <f>LOOKUP(I97,标准!$K$130:$K$151,标准!$B$130:$B$151)</f>
        <v>60</v>
      </c>
      <c r="K97" s="30"/>
      <c r="L97" s="16">
        <f>CHOOSE(MATCH(K97,{30,10.7,10.5,10.3,10.1,9.9,9.7,9.5,9.3,9.1,8.9,8.7,8.5,8.3,8.1,7.9,7.7,7.6,7.5,7.4,7.3,4},-1),0,10,20,30,40,50,60,62,64,66,68,70,72,74,76,78,80,85,90,95,100,100)</f>
        <v>100</v>
      </c>
      <c r="M97" s="17"/>
      <c r="N97" s="61" t="e">
        <f>LOOKUP(M97,标准!$K$28:$K$49,标准!$B$28:$B$49)</f>
        <v>#N/A</v>
      </c>
      <c r="O97" s="37"/>
      <c r="P97" s="16">
        <f>LOOKUP(O97,标准!$P$256:$P$282,标准!$O$256:$O$282)</f>
        <v>0</v>
      </c>
      <c r="Q97" s="43"/>
      <c r="R97" s="16">
        <f>CHOOSE(MATCH(Q97,{20,6.35,6.15,5.55,5.35,5.15,4.55,4.5,4.45,4.4,4.35,4.3,4.25,4.2,4.15,4.1,4.05,3.57,3.5,3.45,3.4,3.36,3.32,3.28,3.24,3.2,3.17,3.14,3.11,3.08,3.05,1},-1),0,10,20,30,40,50,60,62,64,66,68,70,72,74,76,78,80,85,90,95,100,101,102,103,104,105,106,107,108,109,110,110)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97" s="15" t="e">
        <f t="shared" si="2"/>
        <v>#DIV/0!</v>
      </c>
      <c r="T97" s="16" t="e">
        <f>LOOKUP(S97,标准!$H$328:$H$332,标准!$G$328:$G$332)</f>
        <v>#DIV/0!</v>
      </c>
    </row>
    <row r="98" spans="1:20" ht="14.25">
      <c r="A98" s="46"/>
      <c r="B98" s="1" t="s">
        <v>70</v>
      </c>
      <c r="C98" s="32"/>
      <c r="D98" s="33"/>
      <c r="E98" s="34" t="e">
        <f t="shared" si="3"/>
        <v>#DIV/0!</v>
      </c>
      <c r="F98" s="18" t="e">
        <f>LOOKUP(E98,标准!$K$4:$K$11,标准!$B$4:$B$11)</f>
        <v>#DIV/0!</v>
      </c>
      <c r="G98" s="17"/>
      <c r="H98" s="16">
        <f>LOOKUP(G98,标准!$E$229:$E$250,标准!$B$229:$B$250)</f>
        <v>0</v>
      </c>
      <c r="I98" s="30"/>
      <c r="J98" s="16">
        <f>LOOKUP(I98,标准!$K$130:$K$151,标准!$B$130:$B$151)</f>
        <v>60</v>
      </c>
      <c r="K98" s="30"/>
      <c r="L98" s="16">
        <f>CHOOSE(MATCH(K98,{30,10.7,10.5,10.3,10.1,9.9,9.7,9.5,9.3,9.1,8.9,8.7,8.5,8.3,8.1,7.9,7.7,7.6,7.5,7.4,7.3,4},-1),0,10,20,30,40,50,60,62,64,66,68,70,72,74,76,78,80,85,90,95,100,100)</f>
        <v>100</v>
      </c>
      <c r="M98" s="17"/>
      <c r="N98" s="61" t="e">
        <f>LOOKUP(M98,标准!$K$28:$K$49,标准!$B$28:$B$49)</f>
        <v>#N/A</v>
      </c>
      <c r="O98" s="37"/>
      <c r="P98" s="16">
        <f>LOOKUP(O98,标准!$P$256:$P$282,标准!$O$256:$O$282)</f>
        <v>0</v>
      </c>
      <c r="Q98" s="43"/>
      <c r="R98" s="16">
        <f>CHOOSE(MATCH(Q98,{20,6.35,6.15,5.55,5.35,5.15,4.55,4.5,4.45,4.4,4.35,4.3,4.25,4.2,4.15,4.1,4.05,3.57,3.5,3.45,3.4,3.36,3.32,3.28,3.24,3.2,3.17,3.14,3.11,3.08,3.05,1},-1),0,10,20,30,40,50,60,62,64,66,68,70,72,74,76,78,80,85,90,95,100,101,102,103,104,105,106,107,108,109,110,110)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98" s="15" t="e">
        <f t="shared" si="2"/>
        <v>#DIV/0!</v>
      </c>
      <c r="T98" s="16" t="e">
        <f>LOOKUP(S98,标准!$H$328:$H$332,标准!$G$328:$G$332)</f>
        <v>#DIV/0!</v>
      </c>
    </row>
    <row r="99" spans="1:20" ht="14.25">
      <c r="A99" s="46"/>
      <c r="B99" s="1" t="s">
        <v>70</v>
      </c>
      <c r="C99" s="32"/>
      <c r="D99" s="33"/>
      <c r="E99" s="34" t="e">
        <f t="shared" si="3"/>
        <v>#DIV/0!</v>
      </c>
      <c r="F99" s="18" t="e">
        <f>LOOKUP(E99,标准!$K$4:$K$11,标准!$B$4:$B$11)</f>
        <v>#DIV/0!</v>
      </c>
      <c r="G99" s="17"/>
      <c r="H99" s="16">
        <f>LOOKUP(G99,标准!$E$229:$E$250,标准!$B$229:$B$250)</f>
        <v>0</v>
      </c>
      <c r="I99" s="30"/>
      <c r="J99" s="16">
        <f>LOOKUP(I99,标准!$K$130:$K$151,标准!$B$130:$B$151)</f>
        <v>60</v>
      </c>
      <c r="K99" s="30"/>
      <c r="L99" s="16">
        <f>CHOOSE(MATCH(K99,{30,10.7,10.5,10.3,10.1,9.9,9.7,9.5,9.3,9.1,8.9,8.7,8.5,8.3,8.1,7.9,7.7,7.6,7.5,7.4,7.3,4},-1),0,10,20,30,40,50,60,62,64,66,68,70,72,74,76,78,80,85,90,95,100,100)</f>
        <v>100</v>
      </c>
      <c r="M99" s="17"/>
      <c r="N99" s="61" t="e">
        <f>LOOKUP(M99,标准!$K$28:$K$49,标准!$B$28:$B$49)</f>
        <v>#N/A</v>
      </c>
      <c r="O99" s="37"/>
      <c r="P99" s="16">
        <f>LOOKUP(O99,标准!$P$256:$P$282,标准!$O$256:$O$282)</f>
        <v>0</v>
      </c>
      <c r="Q99" s="43"/>
      <c r="R99" s="16">
        <f>CHOOSE(MATCH(Q99,{20,6.35,6.15,5.55,5.35,5.15,4.55,4.5,4.45,4.4,4.35,4.3,4.25,4.2,4.15,4.1,4.05,3.57,3.5,3.45,3.4,3.36,3.32,3.28,3.24,3.2,3.17,3.14,3.11,3.08,3.05,1},-1),0,10,20,30,40,50,60,62,64,66,68,70,72,74,76,78,80,85,90,95,100,101,102,103,104,105,106,107,108,109,110,110)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99" s="15" t="e">
        <f t="shared" si="2"/>
        <v>#DIV/0!</v>
      </c>
      <c r="T99" s="16" t="e">
        <f>LOOKUP(S99,标准!$H$328:$H$332,标准!$G$328:$G$332)</f>
        <v>#DIV/0!</v>
      </c>
    </row>
    <row r="100" spans="1:20" ht="14.25">
      <c r="A100" s="46"/>
      <c r="B100" s="1" t="s">
        <v>70</v>
      </c>
      <c r="C100" s="32"/>
      <c r="D100" s="33"/>
      <c r="E100" s="34" t="e">
        <f t="shared" si="3"/>
        <v>#DIV/0!</v>
      </c>
      <c r="F100" s="18" t="e">
        <f>LOOKUP(E100,标准!$K$4:$K$11,标准!$B$4:$B$11)</f>
        <v>#DIV/0!</v>
      </c>
      <c r="G100" s="17"/>
      <c r="H100" s="16">
        <f>LOOKUP(G100,标准!$E$229:$E$250,标准!$B$229:$B$250)</f>
        <v>0</v>
      </c>
      <c r="I100" s="30"/>
      <c r="J100" s="16">
        <f>LOOKUP(I100,标准!$K$130:$K$151,标准!$B$130:$B$151)</f>
        <v>60</v>
      </c>
      <c r="K100" s="30"/>
      <c r="L100" s="16">
        <f>CHOOSE(MATCH(K100,{30,10.7,10.5,10.3,10.1,9.9,9.7,9.5,9.3,9.1,8.9,8.7,8.5,8.3,8.1,7.9,7.7,7.6,7.5,7.4,7.3,4},-1),0,10,20,30,40,50,60,62,64,66,68,70,72,74,76,78,80,85,90,95,100,100)</f>
        <v>100</v>
      </c>
      <c r="M100" s="17"/>
      <c r="N100" s="61" t="e">
        <f>LOOKUP(M100,标准!$K$28:$K$49,标准!$B$28:$B$49)</f>
        <v>#N/A</v>
      </c>
      <c r="O100" s="37"/>
      <c r="P100" s="16">
        <f>LOOKUP(O100,标准!$P$256:$P$282,标准!$O$256:$O$282)</f>
        <v>0</v>
      </c>
      <c r="Q100" s="43"/>
      <c r="R100" s="16">
        <f>CHOOSE(MATCH(Q100,{20,6.35,6.15,5.55,5.35,5.15,4.55,4.5,4.45,4.4,4.35,4.3,4.25,4.2,4.15,4.1,4.05,3.57,3.5,3.45,3.4,3.36,3.32,3.28,3.24,3.2,3.17,3.14,3.11,3.08,3.05,1},-1),0,10,20,30,40,50,60,62,64,66,68,70,72,74,76,78,80,85,90,95,100,101,102,103,104,105,106,107,108,109,110,110)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00" s="15" t="e">
        <f t="shared" si="2"/>
        <v>#DIV/0!</v>
      </c>
      <c r="T100" s="16" t="e">
        <f>LOOKUP(S100,标准!$H$328:$H$332,标准!$G$328:$G$332)</f>
        <v>#DIV/0!</v>
      </c>
    </row>
    <row r="101" spans="1:20" ht="14.25">
      <c r="A101" s="46"/>
      <c r="B101" s="1" t="s">
        <v>70</v>
      </c>
      <c r="C101" s="32"/>
      <c r="D101" s="33"/>
      <c r="E101" s="34" t="e">
        <f t="shared" si="3"/>
        <v>#DIV/0!</v>
      </c>
      <c r="F101" s="18" t="e">
        <f>LOOKUP(E101,标准!$K$4:$K$11,标准!$B$4:$B$11)</f>
        <v>#DIV/0!</v>
      </c>
      <c r="G101" s="17"/>
      <c r="H101" s="16">
        <f>LOOKUP(G101,标准!$E$229:$E$250,标准!$B$229:$B$250)</f>
        <v>0</v>
      </c>
      <c r="I101" s="30"/>
      <c r="J101" s="16">
        <f>LOOKUP(I101,标准!$K$130:$K$151,标准!$B$130:$B$151)</f>
        <v>60</v>
      </c>
      <c r="K101" s="30"/>
      <c r="L101" s="16">
        <f>CHOOSE(MATCH(K101,{30,10.7,10.5,10.3,10.1,9.9,9.7,9.5,9.3,9.1,8.9,8.7,8.5,8.3,8.1,7.9,7.7,7.6,7.5,7.4,7.3,4},-1),0,10,20,30,40,50,60,62,64,66,68,70,72,74,76,78,80,85,90,95,100,100)</f>
        <v>100</v>
      </c>
      <c r="M101" s="17"/>
      <c r="N101" s="61" t="e">
        <f>LOOKUP(M101,标准!$K$28:$K$49,标准!$B$28:$B$49)</f>
        <v>#N/A</v>
      </c>
      <c r="O101" s="37"/>
      <c r="P101" s="16">
        <f>LOOKUP(O101,标准!$P$256:$P$282,标准!$O$256:$O$282)</f>
        <v>0</v>
      </c>
      <c r="Q101" s="43"/>
      <c r="R101" s="16">
        <f>CHOOSE(MATCH(Q101,{20,6.35,6.15,5.55,5.35,5.15,4.55,4.5,4.45,4.4,4.35,4.3,4.25,4.2,4.15,4.1,4.05,3.57,3.5,3.45,3.4,3.36,3.32,3.28,3.24,3.2,3.17,3.14,3.11,3.08,3.05,1},-1),0,10,20,30,40,50,60,62,64,66,68,70,72,74,76,78,80,85,90,95,100,101,102,103,104,105,106,107,108,109,110,110)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01" s="15" t="e">
        <f t="shared" si="2"/>
        <v>#DIV/0!</v>
      </c>
      <c r="T101" s="16" t="e">
        <f>LOOKUP(S101,标准!$H$328:$H$332,标准!$G$328:$G$332)</f>
        <v>#DIV/0!</v>
      </c>
    </row>
    <row r="102" spans="1:20" ht="14.25">
      <c r="A102" s="46"/>
      <c r="B102" s="1" t="s">
        <v>70</v>
      </c>
      <c r="C102" s="32"/>
      <c r="D102" s="33"/>
      <c r="E102" s="34" t="e">
        <f t="shared" si="3"/>
        <v>#DIV/0!</v>
      </c>
      <c r="F102" s="18" t="e">
        <f>LOOKUP(E102,标准!$K$4:$K$11,标准!$B$4:$B$11)</f>
        <v>#DIV/0!</v>
      </c>
      <c r="G102" s="17"/>
      <c r="H102" s="16">
        <f>LOOKUP(G102,标准!$E$229:$E$250,标准!$B$229:$B$250)</f>
        <v>0</v>
      </c>
      <c r="I102" s="30"/>
      <c r="J102" s="16">
        <f>LOOKUP(I102,标准!$K$130:$K$151,标准!$B$130:$B$151)</f>
        <v>60</v>
      </c>
      <c r="K102" s="30"/>
      <c r="L102" s="16">
        <f>CHOOSE(MATCH(K102,{30,10.7,10.5,10.3,10.1,9.9,9.7,9.5,9.3,9.1,8.9,8.7,8.5,8.3,8.1,7.9,7.7,7.6,7.5,7.4,7.3,4},-1),0,10,20,30,40,50,60,62,64,66,68,70,72,74,76,78,80,85,90,95,100,100)</f>
        <v>100</v>
      </c>
      <c r="M102" s="17"/>
      <c r="N102" s="61" t="e">
        <f>LOOKUP(M102,标准!$K$28:$K$49,标准!$B$28:$B$49)</f>
        <v>#N/A</v>
      </c>
      <c r="O102" s="37"/>
      <c r="P102" s="16">
        <f>LOOKUP(O102,标准!$P$256:$P$282,标准!$O$256:$O$282)</f>
        <v>0</v>
      </c>
      <c r="Q102" s="43"/>
      <c r="R102" s="16">
        <f>CHOOSE(MATCH(Q102,{20,6.35,6.15,5.55,5.35,5.15,4.55,4.5,4.45,4.4,4.35,4.3,4.25,4.2,4.15,4.1,4.05,3.57,3.5,3.45,3.4,3.36,3.32,3.28,3.24,3.2,3.17,3.14,3.11,3.08,3.05,1},-1),0,10,20,30,40,50,60,62,64,66,68,70,72,74,76,78,80,85,90,95,100,101,102,103,104,105,106,107,108,109,110,110)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02" s="15" t="e">
        <f t="shared" si="2"/>
        <v>#DIV/0!</v>
      </c>
      <c r="T102" s="16" t="e">
        <f>LOOKUP(S102,标准!$H$328:$H$332,标准!$G$328:$G$332)</f>
        <v>#DIV/0!</v>
      </c>
    </row>
    <row r="103" spans="1:20" ht="14.25">
      <c r="A103" s="46"/>
      <c r="B103" s="1" t="s">
        <v>70</v>
      </c>
      <c r="C103" s="32"/>
      <c r="D103" s="33"/>
      <c r="E103" s="34" t="e">
        <f t="shared" si="3"/>
        <v>#DIV/0!</v>
      </c>
      <c r="F103" s="18" t="e">
        <f>LOOKUP(E103,标准!$K$4:$K$11,标准!$B$4:$B$11)</f>
        <v>#DIV/0!</v>
      </c>
      <c r="G103" s="17"/>
      <c r="H103" s="16">
        <f>LOOKUP(G103,标准!$E$229:$E$250,标准!$B$229:$B$250)</f>
        <v>0</v>
      </c>
      <c r="I103" s="30"/>
      <c r="J103" s="16">
        <f>LOOKUP(I103,标准!$K$130:$K$151,标准!$B$130:$B$151)</f>
        <v>60</v>
      </c>
      <c r="K103" s="30"/>
      <c r="L103" s="16">
        <f>CHOOSE(MATCH(K103,{30,10.7,10.5,10.3,10.1,9.9,9.7,9.5,9.3,9.1,8.9,8.7,8.5,8.3,8.1,7.9,7.7,7.6,7.5,7.4,7.3,4},-1),0,10,20,30,40,50,60,62,64,66,68,70,72,74,76,78,80,85,90,95,100,100)</f>
        <v>100</v>
      </c>
      <c r="M103" s="17"/>
      <c r="N103" s="61" t="e">
        <f>LOOKUP(M103,标准!$K$28:$K$49,标准!$B$28:$B$49)</f>
        <v>#N/A</v>
      </c>
      <c r="O103" s="37"/>
      <c r="P103" s="16">
        <f>LOOKUP(O103,标准!$P$256:$P$282,标准!$O$256:$O$282)</f>
        <v>0</v>
      </c>
      <c r="Q103" s="43"/>
      <c r="R103" s="16">
        <f>CHOOSE(MATCH(Q103,{20,6.35,6.15,5.55,5.35,5.15,4.55,4.5,4.45,4.4,4.35,4.3,4.25,4.2,4.15,4.1,4.05,3.57,3.5,3.45,3.4,3.36,3.32,3.28,3.24,3.2,3.17,3.14,3.11,3.08,3.05,1},-1),0,10,20,30,40,50,60,62,64,66,68,70,72,74,76,78,80,85,90,95,100,101,102,103,104,105,106,107,108,109,110,110)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03" s="15" t="e">
        <f t="shared" si="2"/>
        <v>#DIV/0!</v>
      </c>
      <c r="T103" s="16" t="e">
        <f>LOOKUP(S103,标准!$H$328:$H$332,标准!$G$328:$G$332)</f>
        <v>#DIV/0!</v>
      </c>
    </row>
    <row r="104" spans="1:20" ht="14.25">
      <c r="A104" s="46"/>
      <c r="B104" s="1" t="s">
        <v>70</v>
      </c>
      <c r="C104" s="32"/>
      <c r="D104" s="33"/>
      <c r="E104" s="34" t="e">
        <f t="shared" si="3"/>
        <v>#DIV/0!</v>
      </c>
      <c r="F104" s="18" t="e">
        <f>LOOKUP(E104,标准!$K$4:$K$11,标准!$B$4:$B$11)</f>
        <v>#DIV/0!</v>
      </c>
      <c r="G104" s="17"/>
      <c r="H104" s="16">
        <f>LOOKUP(G104,标准!$E$229:$E$250,标准!$B$229:$B$250)</f>
        <v>0</v>
      </c>
      <c r="I104" s="30"/>
      <c r="J104" s="16">
        <f>LOOKUP(I104,标准!$K$130:$K$151,标准!$B$130:$B$151)</f>
        <v>60</v>
      </c>
      <c r="K104" s="30"/>
      <c r="L104" s="16">
        <f>CHOOSE(MATCH(K104,{30,10.7,10.5,10.3,10.1,9.9,9.7,9.5,9.3,9.1,8.9,8.7,8.5,8.3,8.1,7.9,7.7,7.6,7.5,7.4,7.3,4},-1),0,10,20,30,40,50,60,62,64,66,68,70,72,74,76,78,80,85,90,95,100,100)</f>
        <v>100</v>
      </c>
      <c r="M104" s="17"/>
      <c r="N104" s="61" t="e">
        <f>LOOKUP(M104,标准!$K$28:$K$49,标准!$B$28:$B$49)</f>
        <v>#N/A</v>
      </c>
      <c r="O104" s="37"/>
      <c r="P104" s="16">
        <f>LOOKUP(O104,标准!$P$256:$P$282,标准!$O$256:$O$282)</f>
        <v>0</v>
      </c>
      <c r="Q104" s="43"/>
      <c r="R104" s="16">
        <f>CHOOSE(MATCH(Q104,{20,6.35,6.15,5.55,5.35,5.15,4.55,4.5,4.45,4.4,4.35,4.3,4.25,4.2,4.15,4.1,4.05,3.57,3.5,3.45,3.4,3.36,3.32,3.28,3.24,3.2,3.17,3.14,3.11,3.08,3.05,1},-1),0,10,20,30,40,50,60,62,64,66,68,70,72,74,76,78,80,85,90,95,100,101,102,103,104,105,106,107,108,109,110,110)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04" s="15" t="e">
        <f t="shared" si="2"/>
        <v>#DIV/0!</v>
      </c>
      <c r="T104" s="16" t="e">
        <f>LOOKUP(S104,标准!$H$328:$H$332,标准!$G$328:$G$332)</f>
        <v>#DIV/0!</v>
      </c>
    </row>
    <row r="105" spans="1:20" ht="14.25">
      <c r="A105" s="46"/>
      <c r="B105" s="1" t="s">
        <v>70</v>
      </c>
      <c r="C105" s="32"/>
      <c r="D105" s="33"/>
      <c r="E105" s="34" t="e">
        <f t="shared" si="3"/>
        <v>#DIV/0!</v>
      </c>
      <c r="F105" s="18" t="e">
        <f>LOOKUP(E105,标准!$K$4:$K$11,标准!$B$4:$B$11)</f>
        <v>#DIV/0!</v>
      </c>
      <c r="G105" s="17"/>
      <c r="H105" s="16">
        <f>LOOKUP(G105,标准!$E$229:$E$250,标准!$B$229:$B$250)</f>
        <v>0</v>
      </c>
      <c r="I105" s="30"/>
      <c r="J105" s="16">
        <f>LOOKUP(I105,标准!$K$130:$K$151,标准!$B$130:$B$151)</f>
        <v>60</v>
      </c>
      <c r="K105" s="30"/>
      <c r="L105" s="16">
        <f>CHOOSE(MATCH(K105,{30,10.7,10.5,10.3,10.1,9.9,9.7,9.5,9.3,9.1,8.9,8.7,8.5,8.3,8.1,7.9,7.7,7.6,7.5,7.4,7.3,4},-1),0,10,20,30,40,50,60,62,64,66,68,70,72,74,76,78,80,85,90,95,100,100)</f>
        <v>100</v>
      </c>
      <c r="M105" s="17"/>
      <c r="N105" s="61" t="e">
        <f>LOOKUP(M105,标准!$K$28:$K$49,标准!$B$28:$B$49)</f>
        <v>#N/A</v>
      </c>
      <c r="O105" s="37"/>
      <c r="P105" s="16">
        <f>LOOKUP(O105,标准!$P$256:$P$282,标准!$O$256:$O$282)</f>
        <v>0</v>
      </c>
      <c r="Q105" s="43"/>
      <c r="R105" s="16">
        <f>CHOOSE(MATCH(Q105,{20,6.35,6.15,5.55,5.35,5.15,4.55,4.5,4.45,4.4,4.35,4.3,4.25,4.2,4.15,4.1,4.05,3.57,3.5,3.45,3.4,3.36,3.32,3.28,3.24,3.2,3.17,3.14,3.11,3.08,3.05,1},-1),0,10,20,30,40,50,60,62,64,66,68,70,72,74,76,78,80,85,90,95,100,101,102,103,104,105,106,107,108,109,110,110)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05" s="15" t="e">
        <f t="shared" si="2"/>
        <v>#DIV/0!</v>
      </c>
      <c r="T105" s="16" t="e">
        <f>LOOKUP(S105,标准!$H$328:$H$332,标准!$G$328:$G$332)</f>
        <v>#DIV/0!</v>
      </c>
    </row>
    <row r="106" spans="1:20" ht="14.25">
      <c r="A106" s="46"/>
      <c r="B106" s="1" t="s">
        <v>70</v>
      </c>
      <c r="C106" s="32"/>
      <c r="D106" s="33"/>
      <c r="E106" s="34" t="e">
        <f t="shared" si="3"/>
        <v>#DIV/0!</v>
      </c>
      <c r="F106" s="18" t="e">
        <f>LOOKUP(E106,标准!$K$4:$K$11,标准!$B$4:$B$11)</f>
        <v>#DIV/0!</v>
      </c>
      <c r="G106" s="17"/>
      <c r="H106" s="16">
        <f>LOOKUP(G106,标准!$E$229:$E$250,标准!$B$229:$B$250)</f>
        <v>0</v>
      </c>
      <c r="I106" s="30"/>
      <c r="J106" s="16">
        <f>LOOKUP(I106,标准!$K$130:$K$151,标准!$B$130:$B$151)</f>
        <v>60</v>
      </c>
      <c r="K106" s="30"/>
      <c r="L106" s="16">
        <f>CHOOSE(MATCH(K106,{30,10.7,10.5,10.3,10.1,9.9,9.7,9.5,9.3,9.1,8.9,8.7,8.5,8.3,8.1,7.9,7.7,7.6,7.5,7.4,7.3,4},-1),0,10,20,30,40,50,60,62,64,66,68,70,72,74,76,78,80,85,90,95,100,100)</f>
        <v>100</v>
      </c>
      <c r="M106" s="17"/>
      <c r="N106" s="61" t="e">
        <f>LOOKUP(M106,标准!$K$28:$K$49,标准!$B$28:$B$49)</f>
        <v>#N/A</v>
      </c>
      <c r="O106" s="37"/>
      <c r="P106" s="16">
        <f>LOOKUP(O106,标准!$P$256:$P$282,标准!$O$256:$O$282)</f>
        <v>0</v>
      </c>
      <c r="Q106" s="43"/>
      <c r="R106" s="16">
        <f>CHOOSE(MATCH(Q106,{20,6.35,6.15,5.55,5.35,5.15,4.55,4.5,4.45,4.4,4.35,4.3,4.25,4.2,4.15,4.1,4.05,3.57,3.5,3.45,3.4,3.36,3.32,3.28,3.24,3.2,3.17,3.14,3.11,3.08,3.05,1},-1),0,10,20,30,40,50,60,62,64,66,68,70,72,74,76,78,80,85,90,95,100,101,102,103,104,105,106,107,108,109,110,110)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06" s="15" t="e">
        <f t="shared" si="2"/>
        <v>#DIV/0!</v>
      </c>
      <c r="T106" s="16" t="e">
        <f>LOOKUP(S106,标准!$H$328:$H$332,标准!$G$328:$G$332)</f>
        <v>#DIV/0!</v>
      </c>
    </row>
    <row r="107" spans="1:20" ht="14.25">
      <c r="A107" s="46"/>
      <c r="B107" s="1" t="s">
        <v>70</v>
      </c>
      <c r="C107" s="32"/>
      <c r="D107" s="33"/>
      <c r="E107" s="34" t="e">
        <f t="shared" si="3"/>
        <v>#DIV/0!</v>
      </c>
      <c r="F107" s="18" t="e">
        <f>LOOKUP(E107,标准!$K$4:$K$11,标准!$B$4:$B$11)</f>
        <v>#DIV/0!</v>
      </c>
      <c r="G107" s="17"/>
      <c r="H107" s="16">
        <f>LOOKUP(G107,标准!$E$229:$E$250,标准!$B$229:$B$250)</f>
        <v>0</v>
      </c>
      <c r="I107" s="30"/>
      <c r="J107" s="16">
        <f>LOOKUP(I107,标准!$K$130:$K$151,标准!$B$130:$B$151)</f>
        <v>60</v>
      </c>
      <c r="K107" s="30"/>
      <c r="L107" s="16">
        <f>CHOOSE(MATCH(K107,{30,10.7,10.5,10.3,10.1,9.9,9.7,9.5,9.3,9.1,8.9,8.7,8.5,8.3,8.1,7.9,7.7,7.6,7.5,7.4,7.3,4},-1),0,10,20,30,40,50,60,62,64,66,68,70,72,74,76,78,80,85,90,95,100,100)</f>
        <v>100</v>
      </c>
      <c r="M107" s="17"/>
      <c r="N107" s="61" t="e">
        <f>LOOKUP(M107,标准!$K$28:$K$49,标准!$B$28:$B$49)</f>
        <v>#N/A</v>
      </c>
      <c r="O107" s="37"/>
      <c r="P107" s="16">
        <f>LOOKUP(O107,标准!$P$256:$P$282,标准!$O$256:$O$282)</f>
        <v>0</v>
      </c>
      <c r="Q107" s="43"/>
      <c r="R107" s="16">
        <f>CHOOSE(MATCH(Q107,{20,6.35,6.15,5.55,5.35,5.15,4.55,4.5,4.45,4.4,4.35,4.3,4.25,4.2,4.15,4.1,4.05,3.57,3.5,3.45,3.4,3.36,3.32,3.28,3.24,3.2,3.17,3.14,3.11,3.08,3.05,1},-1),0,10,20,30,40,50,60,62,64,66,68,70,72,74,76,78,80,85,90,95,100,101,102,103,104,105,106,107,108,109,110,110)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07" s="15" t="e">
        <f t="shared" si="2"/>
        <v>#DIV/0!</v>
      </c>
      <c r="T107" s="16" t="e">
        <f>LOOKUP(S107,标准!$H$328:$H$332,标准!$G$328:$G$332)</f>
        <v>#DIV/0!</v>
      </c>
    </row>
    <row r="108" spans="1:20" ht="14.25">
      <c r="A108" s="46"/>
      <c r="B108" s="1" t="s">
        <v>70</v>
      </c>
      <c r="C108" s="32"/>
      <c r="D108" s="33"/>
      <c r="E108" s="34" t="e">
        <f t="shared" si="3"/>
        <v>#DIV/0!</v>
      </c>
      <c r="F108" s="18" t="e">
        <f>LOOKUP(E108,标准!$K$4:$K$11,标准!$B$4:$B$11)</f>
        <v>#DIV/0!</v>
      </c>
      <c r="G108" s="17"/>
      <c r="H108" s="16">
        <f>LOOKUP(G108,标准!$E$229:$E$250,标准!$B$229:$B$250)</f>
        <v>0</v>
      </c>
      <c r="I108" s="30"/>
      <c r="J108" s="16">
        <f>LOOKUP(I108,标准!$K$130:$K$151,标准!$B$130:$B$151)</f>
        <v>60</v>
      </c>
      <c r="K108" s="30"/>
      <c r="L108" s="16">
        <f>CHOOSE(MATCH(K108,{30,10.7,10.5,10.3,10.1,9.9,9.7,9.5,9.3,9.1,8.9,8.7,8.5,8.3,8.1,7.9,7.7,7.6,7.5,7.4,7.3,4},-1),0,10,20,30,40,50,60,62,64,66,68,70,72,74,76,78,80,85,90,95,100,100)</f>
        <v>100</v>
      </c>
      <c r="M108" s="17"/>
      <c r="N108" s="61" t="e">
        <f>LOOKUP(M108,标准!$K$28:$K$49,标准!$B$28:$B$49)</f>
        <v>#N/A</v>
      </c>
      <c r="O108" s="37"/>
      <c r="P108" s="16">
        <f>LOOKUP(O108,标准!$P$256:$P$282,标准!$O$256:$O$282)</f>
        <v>0</v>
      </c>
      <c r="Q108" s="43"/>
      <c r="R108" s="16">
        <f>CHOOSE(MATCH(Q108,{20,6.35,6.15,5.55,5.35,5.15,4.55,4.5,4.45,4.4,4.35,4.3,4.25,4.2,4.15,4.1,4.05,3.57,3.5,3.45,3.4,3.36,3.32,3.28,3.24,3.2,3.17,3.14,3.11,3.08,3.05,1},-1),0,10,20,30,40,50,60,62,64,66,68,70,72,74,76,78,80,85,90,95,100,101,102,103,104,105,106,107,108,109,110,110)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08" s="15" t="e">
        <f t="shared" si="2"/>
        <v>#DIV/0!</v>
      </c>
      <c r="T108" s="16" t="e">
        <f>LOOKUP(S108,标准!$H$328:$H$332,标准!$G$328:$G$332)</f>
        <v>#DIV/0!</v>
      </c>
    </row>
    <row r="109" spans="1:20" ht="14.25">
      <c r="A109" s="46"/>
      <c r="B109" s="1" t="s">
        <v>70</v>
      </c>
      <c r="C109" s="32"/>
      <c r="D109" s="33"/>
      <c r="E109" s="34" t="e">
        <f t="shared" si="3"/>
        <v>#DIV/0!</v>
      </c>
      <c r="F109" s="18" t="e">
        <f>LOOKUP(E109,标准!$K$4:$K$11,标准!$B$4:$B$11)</f>
        <v>#DIV/0!</v>
      </c>
      <c r="G109" s="17"/>
      <c r="H109" s="16">
        <f>LOOKUP(G109,标准!$E$229:$E$250,标准!$B$229:$B$250)</f>
        <v>0</v>
      </c>
      <c r="I109" s="30"/>
      <c r="J109" s="16">
        <f>LOOKUP(I109,标准!$K$130:$K$151,标准!$B$130:$B$151)</f>
        <v>60</v>
      </c>
      <c r="K109" s="30"/>
      <c r="L109" s="16">
        <f>CHOOSE(MATCH(K109,{30,10.7,10.5,10.3,10.1,9.9,9.7,9.5,9.3,9.1,8.9,8.7,8.5,8.3,8.1,7.9,7.7,7.6,7.5,7.4,7.3,4},-1),0,10,20,30,40,50,60,62,64,66,68,70,72,74,76,78,80,85,90,95,100,100)</f>
        <v>100</v>
      </c>
      <c r="M109" s="17"/>
      <c r="N109" s="61" t="e">
        <f>LOOKUP(M109,标准!$K$28:$K$49,标准!$B$28:$B$49)</f>
        <v>#N/A</v>
      </c>
      <c r="O109" s="37"/>
      <c r="P109" s="16">
        <f>LOOKUP(O109,标准!$P$256:$P$282,标准!$O$256:$O$282)</f>
        <v>0</v>
      </c>
      <c r="Q109" s="43"/>
      <c r="R109" s="16">
        <f>CHOOSE(MATCH(Q109,{20,6.35,6.15,5.55,5.35,5.15,4.55,4.5,4.45,4.4,4.35,4.3,4.25,4.2,4.15,4.1,4.05,3.57,3.5,3.45,3.4,3.36,3.32,3.28,3.24,3.2,3.17,3.14,3.11,3.08,3.05,1},-1),0,10,20,30,40,50,60,62,64,66,68,70,72,74,76,78,80,85,90,95,100,101,102,103,104,105,106,107,108,109,110,110)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09" s="15" t="e">
        <f t="shared" si="2"/>
        <v>#DIV/0!</v>
      </c>
      <c r="T109" s="16" t="e">
        <f>LOOKUP(S109,标准!$H$328:$H$332,标准!$G$328:$G$332)</f>
        <v>#DIV/0!</v>
      </c>
    </row>
    <row r="110" spans="1:20" ht="14.25">
      <c r="A110" s="46"/>
      <c r="B110" s="1" t="s">
        <v>70</v>
      </c>
      <c r="C110" s="32"/>
      <c r="D110" s="33"/>
      <c r="E110" s="34" t="e">
        <f t="shared" si="3"/>
        <v>#DIV/0!</v>
      </c>
      <c r="F110" s="18" t="e">
        <f>LOOKUP(E110,标准!$K$4:$K$11,标准!$B$4:$B$11)</f>
        <v>#DIV/0!</v>
      </c>
      <c r="G110" s="17"/>
      <c r="H110" s="16">
        <f>LOOKUP(G110,标准!$E$229:$E$250,标准!$B$229:$B$250)</f>
        <v>0</v>
      </c>
      <c r="I110" s="30"/>
      <c r="J110" s="16">
        <f>LOOKUP(I110,标准!$K$130:$K$151,标准!$B$130:$B$151)</f>
        <v>60</v>
      </c>
      <c r="K110" s="30"/>
      <c r="L110" s="16">
        <f>CHOOSE(MATCH(K110,{30,10.7,10.5,10.3,10.1,9.9,9.7,9.5,9.3,9.1,8.9,8.7,8.5,8.3,8.1,7.9,7.7,7.6,7.5,7.4,7.3,4},-1),0,10,20,30,40,50,60,62,64,66,68,70,72,74,76,78,80,85,90,95,100,100)</f>
        <v>100</v>
      </c>
      <c r="M110" s="17"/>
      <c r="N110" s="61" t="e">
        <f>LOOKUP(M110,标准!$K$28:$K$49,标准!$B$28:$B$49)</f>
        <v>#N/A</v>
      </c>
      <c r="O110" s="37"/>
      <c r="P110" s="16">
        <f>LOOKUP(O110,标准!$P$256:$P$282,标准!$O$256:$O$282)</f>
        <v>0</v>
      </c>
      <c r="Q110" s="43"/>
      <c r="R110" s="16">
        <f>CHOOSE(MATCH(Q110,{20,6.35,6.15,5.55,5.35,5.15,4.55,4.5,4.45,4.4,4.35,4.3,4.25,4.2,4.15,4.1,4.05,3.57,3.5,3.45,3.4,3.36,3.32,3.28,3.24,3.2,3.17,3.14,3.11,3.08,3.05,1},-1),0,10,20,30,40,50,60,62,64,66,68,70,72,74,76,78,80,85,90,95,100,101,102,103,104,105,106,107,108,109,110,110)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10" s="15" t="e">
        <f t="shared" si="2"/>
        <v>#DIV/0!</v>
      </c>
      <c r="T110" s="16" t="e">
        <f>LOOKUP(S110,标准!$H$328:$H$332,标准!$G$328:$G$332)</f>
        <v>#DIV/0!</v>
      </c>
    </row>
    <row r="111" spans="1:20" ht="14.25">
      <c r="A111" s="46"/>
      <c r="B111" s="1" t="s">
        <v>70</v>
      </c>
      <c r="C111" s="32"/>
      <c r="D111" s="33"/>
      <c r="E111" s="34" t="e">
        <f t="shared" si="3"/>
        <v>#DIV/0!</v>
      </c>
      <c r="F111" s="18" t="e">
        <f>LOOKUP(E111,标准!$K$4:$K$11,标准!$B$4:$B$11)</f>
        <v>#DIV/0!</v>
      </c>
      <c r="G111" s="17"/>
      <c r="H111" s="16">
        <f>LOOKUP(G111,标准!$E$229:$E$250,标准!$B$229:$B$250)</f>
        <v>0</v>
      </c>
      <c r="I111" s="30"/>
      <c r="J111" s="16">
        <f>LOOKUP(I111,标准!$K$130:$K$151,标准!$B$130:$B$151)</f>
        <v>60</v>
      </c>
      <c r="K111" s="30"/>
      <c r="L111" s="16">
        <f>CHOOSE(MATCH(K111,{30,10.7,10.5,10.3,10.1,9.9,9.7,9.5,9.3,9.1,8.9,8.7,8.5,8.3,8.1,7.9,7.7,7.6,7.5,7.4,7.3,4},-1),0,10,20,30,40,50,60,62,64,66,68,70,72,74,76,78,80,85,90,95,100,100)</f>
        <v>100</v>
      </c>
      <c r="M111" s="17"/>
      <c r="N111" s="61" t="e">
        <f>LOOKUP(M111,标准!$K$28:$K$49,标准!$B$28:$B$49)</f>
        <v>#N/A</v>
      </c>
      <c r="O111" s="37"/>
      <c r="P111" s="16">
        <f>LOOKUP(O111,标准!$P$256:$P$282,标准!$O$256:$O$282)</f>
        <v>0</v>
      </c>
      <c r="Q111" s="43"/>
      <c r="R111" s="16">
        <f>CHOOSE(MATCH(Q111,{20,6.35,6.15,5.55,5.35,5.15,4.55,4.5,4.45,4.4,4.35,4.3,4.25,4.2,4.15,4.1,4.05,3.57,3.5,3.45,3.4,3.36,3.32,3.28,3.24,3.2,3.17,3.14,3.11,3.08,3.05,1},-1),0,10,20,30,40,50,60,62,64,66,68,70,72,74,76,78,80,85,90,95,100,101,102,103,104,105,106,107,108,109,110,110)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11" s="15" t="e">
        <f t="shared" si="2"/>
        <v>#DIV/0!</v>
      </c>
      <c r="T111" s="16" t="e">
        <f>LOOKUP(S111,标准!$H$328:$H$332,标准!$G$328:$G$332)</f>
        <v>#DIV/0!</v>
      </c>
    </row>
    <row r="112" spans="1:20" ht="14.25">
      <c r="A112" s="46"/>
      <c r="B112" s="1" t="s">
        <v>70</v>
      </c>
      <c r="C112" s="32"/>
      <c r="D112" s="33"/>
      <c r="E112" s="34" t="e">
        <f t="shared" si="3"/>
        <v>#DIV/0!</v>
      </c>
      <c r="F112" s="18" t="e">
        <f>LOOKUP(E112,标准!$K$4:$K$11,标准!$B$4:$B$11)</f>
        <v>#DIV/0!</v>
      </c>
      <c r="G112" s="17"/>
      <c r="H112" s="16">
        <f>LOOKUP(G112,标准!$E$229:$E$250,标准!$B$229:$B$250)</f>
        <v>0</v>
      </c>
      <c r="I112" s="30"/>
      <c r="J112" s="16">
        <f>LOOKUP(I112,标准!$K$130:$K$151,标准!$B$130:$B$151)</f>
        <v>60</v>
      </c>
      <c r="K112" s="30"/>
      <c r="L112" s="16">
        <f>CHOOSE(MATCH(K112,{30,10.7,10.5,10.3,10.1,9.9,9.7,9.5,9.3,9.1,8.9,8.7,8.5,8.3,8.1,7.9,7.7,7.6,7.5,7.4,7.3,4},-1),0,10,20,30,40,50,60,62,64,66,68,70,72,74,76,78,80,85,90,95,100,100)</f>
        <v>100</v>
      </c>
      <c r="M112" s="17"/>
      <c r="N112" s="61" t="e">
        <f>LOOKUP(M112,标准!$K$28:$K$49,标准!$B$28:$B$49)</f>
        <v>#N/A</v>
      </c>
      <c r="O112" s="37"/>
      <c r="P112" s="16">
        <f>LOOKUP(O112,标准!$P$256:$P$282,标准!$O$256:$O$282)</f>
        <v>0</v>
      </c>
      <c r="Q112" s="43"/>
      <c r="R112" s="16">
        <f>CHOOSE(MATCH(Q112,{20,6.35,6.15,5.55,5.35,5.15,4.55,4.5,4.45,4.4,4.35,4.3,4.25,4.2,4.15,4.1,4.05,3.57,3.5,3.45,3.4,3.36,3.32,3.28,3.24,3.2,3.17,3.14,3.11,3.08,3.05,1},-1),0,10,20,30,40,50,60,62,64,66,68,70,72,74,76,78,80,85,90,95,100,101,102,103,104,105,106,107,108,109,110,110)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12" s="15" t="e">
        <f t="shared" si="2"/>
        <v>#DIV/0!</v>
      </c>
      <c r="T112" s="16" t="e">
        <f>LOOKUP(S112,标准!$H$328:$H$332,标准!$G$328:$G$332)</f>
        <v>#DIV/0!</v>
      </c>
    </row>
    <row r="113" spans="1:20" ht="14.25">
      <c r="A113" s="46"/>
      <c r="B113" s="1" t="s">
        <v>70</v>
      </c>
      <c r="C113" s="32"/>
      <c r="D113" s="33"/>
      <c r="E113" s="34" t="e">
        <f t="shared" si="3"/>
        <v>#DIV/0!</v>
      </c>
      <c r="F113" s="18" t="e">
        <f>LOOKUP(E113,标准!$K$4:$K$11,标准!$B$4:$B$11)</f>
        <v>#DIV/0!</v>
      </c>
      <c r="G113" s="17"/>
      <c r="H113" s="16">
        <f>LOOKUP(G113,标准!$E$229:$E$250,标准!$B$229:$B$250)</f>
        <v>0</v>
      </c>
      <c r="I113" s="30"/>
      <c r="J113" s="16">
        <f>LOOKUP(I113,标准!$K$130:$K$151,标准!$B$130:$B$151)</f>
        <v>60</v>
      </c>
      <c r="K113" s="30"/>
      <c r="L113" s="16">
        <f>CHOOSE(MATCH(K113,{30,10.7,10.5,10.3,10.1,9.9,9.7,9.5,9.3,9.1,8.9,8.7,8.5,8.3,8.1,7.9,7.7,7.6,7.5,7.4,7.3,4},-1),0,10,20,30,40,50,60,62,64,66,68,70,72,74,76,78,80,85,90,95,100,100)</f>
        <v>100</v>
      </c>
      <c r="M113" s="17"/>
      <c r="N113" s="61" t="e">
        <f>LOOKUP(M113,标准!$K$28:$K$49,标准!$B$28:$B$49)</f>
        <v>#N/A</v>
      </c>
      <c r="O113" s="37"/>
      <c r="P113" s="16">
        <f>LOOKUP(O113,标准!$P$256:$P$282,标准!$O$256:$O$282)</f>
        <v>0</v>
      </c>
      <c r="Q113" s="43"/>
      <c r="R113" s="16">
        <f>CHOOSE(MATCH(Q113,{20,6.35,6.15,5.55,5.35,5.15,4.55,4.5,4.45,4.4,4.35,4.3,4.25,4.2,4.15,4.1,4.05,3.57,3.5,3.45,3.4,3.36,3.32,3.28,3.24,3.2,3.17,3.14,3.11,3.08,3.05,1},-1),0,10,20,30,40,50,60,62,64,66,68,70,72,74,76,78,80,85,90,95,100,101,102,103,104,105,106,107,108,109,110,110)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13" s="15" t="e">
        <f t="shared" si="2"/>
        <v>#DIV/0!</v>
      </c>
      <c r="T113" s="16" t="e">
        <f>LOOKUP(S113,标准!$H$328:$H$332,标准!$G$328:$G$332)</f>
        <v>#DIV/0!</v>
      </c>
    </row>
    <row r="114" spans="1:20" ht="14.25">
      <c r="A114" s="46"/>
      <c r="B114" s="1" t="s">
        <v>70</v>
      </c>
      <c r="C114" s="32"/>
      <c r="D114" s="33"/>
      <c r="E114" s="34" t="e">
        <f t="shared" si="3"/>
        <v>#DIV/0!</v>
      </c>
      <c r="F114" s="18" t="e">
        <f>LOOKUP(E114,标准!$K$4:$K$11,标准!$B$4:$B$11)</f>
        <v>#DIV/0!</v>
      </c>
      <c r="G114" s="17"/>
      <c r="H114" s="16">
        <f>LOOKUP(G114,标准!$E$229:$E$250,标准!$B$229:$B$250)</f>
        <v>0</v>
      </c>
      <c r="I114" s="30"/>
      <c r="J114" s="16">
        <f>LOOKUP(I114,标准!$K$130:$K$151,标准!$B$130:$B$151)</f>
        <v>60</v>
      </c>
      <c r="K114" s="30"/>
      <c r="L114" s="16">
        <f>CHOOSE(MATCH(K114,{30,10.7,10.5,10.3,10.1,9.9,9.7,9.5,9.3,9.1,8.9,8.7,8.5,8.3,8.1,7.9,7.7,7.6,7.5,7.4,7.3,4},-1),0,10,20,30,40,50,60,62,64,66,68,70,72,74,76,78,80,85,90,95,100,100)</f>
        <v>100</v>
      </c>
      <c r="M114" s="17"/>
      <c r="N114" s="61" t="e">
        <f>LOOKUP(M114,标准!$K$28:$K$49,标准!$B$28:$B$49)</f>
        <v>#N/A</v>
      </c>
      <c r="O114" s="37"/>
      <c r="P114" s="16">
        <f>LOOKUP(O114,标准!$P$256:$P$282,标准!$O$256:$O$282)</f>
        <v>0</v>
      </c>
      <c r="Q114" s="43"/>
      <c r="R114" s="16">
        <f>CHOOSE(MATCH(Q114,{20,6.35,6.15,5.55,5.35,5.15,4.55,4.5,4.45,4.4,4.35,4.3,4.25,4.2,4.15,4.1,4.05,3.57,3.5,3.45,3.4,3.36,3.32,3.28,3.24,3.2,3.17,3.14,3.11,3.08,3.05,1},-1),0,10,20,30,40,50,60,62,64,66,68,70,72,74,76,78,80,85,90,95,100,101,102,103,104,105,106,107,108,109,110,110)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14" s="15" t="e">
        <f t="shared" si="2"/>
        <v>#DIV/0!</v>
      </c>
      <c r="T114" s="16" t="e">
        <f>LOOKUP(S114,标准!$H$328:$H$332,标准!$G$328:$G$332)</f>
        <v>#DIV/0!</v>
      </c>
    </row>
    <row r="115" spans="1:20" ht="14.25">
      <c r="A115" s="46"/>
      <c r="B115" s="1" t="s">
        <v>70</v>
      </c>
      <c r="C115" s="32"/>
      <c r="D115" s="33"/>
      <c r="E115" s="34" t="e">
        <f t="shared" si="3"/>
        <v>#DIV/0!</v>
      </c>
      <c r="F115" s="18" t="e">
        <f>LOOKUP(E115,标准!$K$4:$K$11,标准!$B$4:$B$11)</f>
        <v>#DIV/0!</v>
      </c>
      <c r="G115" s="17"/>
      <c r="H115" s="16">
        <f>LOOKUP(G115,标准!$E$229:$E$250,标准!$B$229:$B$250)</f>
        <v>0</v>
      </c>
      <c r="I115" s="30"/>
      <c r="J115" s="16">
        <f>LOOKUP(I115,标准!$K$130:$K$151,标准!$B$130:$B$151)</f>
        <v>60</v>
      </c>
      <c r="K115" s="30"/>
      <c r="L115" s="16">
        <f>CHOOSE(MATCH(K115,{30,10.7,10.5,10.3,10.1,9.9,9.7,9.5,9.3,9.1,8.9,8.7,8.5,8.3,8.1,7.9,7.7,7.6,7.5,7.4,7.3,4},-1),0,10,20,30,40,50,60,62,64,66,68,70,72,74,76,78,80,85,90,95,100,100)</f>
        <v>100</v>
      </c>
      <c r="M115" s="17"/>
      <c r="N115" s="61" t="e">
        <f>LOOKUP(M115,标准!$K$28:$K$49,标准!$B$28:$B$49)</f>
        <v>#N/A</v>
      </c>
      <c r="O115" s="37"/>
      <c r="P115" s="16">
        <f>LOOKUP(O115,标准!$P$256:$P$282,标准!$O$256:$O$282)</f>
        <v>0</v>
      </c>
      <c r="Q115" s="43"/>
      <c r="R115" s="16">
        <f>CHOOSE(MATCH(Q115,{20,6.35,6.15,5.55,5.35,5.15,4.55,4.5,4.45,4.4,4.35,4.3,4.25,4.2,4.15,4.1,4.05,3.57,3.5,3.45,3.4,3.36,3.32,3.28,3.24,3.2,3.17,3.14,3.11,3.08,3.05,1},-1),0,10,20,30,40,50,60,62,64,66,68,70,72,74,76,78,80,85,90,95,100,101,102,103,104,105,106,107,108,109,110,110)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15" s="15" t="e">
        <f t="shared" si="2"/>
        <v>#DIV/0!</v>
      </c>
      <c r="T115" s="16" t="e">
        <f>LOOKUP(S115,标准!$H$328:$H$332,标准!$G$328:$G$332)</f>
        <v>#DIV/0!</v>
      </c>
    </row>
    <row r="116" spans="1:20" ht="14.25">
      <c r="A116" s="46"/>
      <c r="B116" s="1" t="s">
        <v>70</v>
      </c>
      <c r="C116" s="32"/>
      <c r="D116" s="33"/>
      <c r="E116" s="34" t="e">
        <f t="shared" si="3"/>
        <v>#DIV/0!</v>
      </c>
      <c r="F116" s="18" t="e">
        <f>LOOKUP(E116,标准!$K$4:$K$11,标准!$B$4:$B$11)</f>
        <v>#DIV/0!</v>
      </c>
      <c r="G116" s="17"/>
      <c r="H116" s="16">
        <f>LOOKUP(G116,标准!$E$229:$E$250,标准!$B$229:$B$250)</f>
        <v>0</v>
      </c>
      <c r="I116" s="30"/>
      <c r="J116" s="16">
        <f>LOOKUP(I116,标准!$K$130:$K$151,标准!$B$130:$B$151)</f>
        <v>60</v>
      </c>
      <c r="K116" s="30"/>
      <c r="L116" s="16">
        <f>CHOOSE(MATCH(K116,{30,10.7,10.5,10.3,10.1,9.9,9.7,9.5,9.3,9.1,8.9,8.7,8.5,8.3,8.1,7.9,7.7,7.6,7.5,7.4,7.3,4},-1),0,10,20,30,40,50,60,62,64,66,68,70,72,74,76,78,80,85,90,95,100,100)</f>
        <v>100</v>
      </c>
      <c r="M116" s="17"/>
      <c r="N116" s="61" t="e">
        <f>LOOKUP(M116,标准!$K$28:$K$49,标准!$B$28:$B$49)</f>
        <v>#N/A</v>
      </c>
      <c r="O116" s="37"/>
      <c r="P116" s="16">
        <f>LOOKUP(O116,标准!$P$256:$P$282,标准!$O$256:$O$282)</f>
        <v>0</v>
      </c>
      <c r="Q116" s="43"/>
      <c r="R116" s="16">
        <f>CHOOSE(MATCH(Q116,{20,6.35,6.15,5.55,5.35,5.15,4.55,4.5,4.45,4.4,4.35,4.3,4.25,4.2,4.15,4.1,4.05,3.57,3.5,3.45,3.4,3.36,3.32,3.28,3.24,3.2,3.17,3.14,3.11,3.08,3.05,1},-1),0,10,20,30,40,50,60,62,64,66,68,70,72,74,76,78,80,85,90,95,100,101,102,103,104,105,106,107,108,109,110,110)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16" s="15" t="e">
        <f t="shared" si="2"/>
        <v>#DIV/0!</v>
      </c>
      <c r="T116" s="16" t="e">
        <f>LOOKUP(S116,标准!$H$328:$H$332,标准!$G$328:$G$332)</f>
        <v>#DIV/0!</v>
      </c>
    </row>
    <row r="117" spans="1:20" ht="14.25">
      <c r="A117" s="46"/>
      <c r="B117" s="1" t="s">
        <v>70</v>
      </c>
      <c r="C117" s="32"/>
      <c r="D117" s="33"/>
      <c r="E117" s="34" t="e">
        <f t="shared" si="3"/>
        <v>#DIV/0!</v>
      </c>
      <c r="F117" s="18" t="e">
        <f>LOOKUP(E117,标准!$K$4:$K$11,标准!$B$4:$B$11)</f>
        <v>#DIV/0!</v>
      </c>
      <c r="G117" s="17"/>
      <c r="H117" s="16">
        <f>LOOKUP(G117,标准!$E$229:$E$250,标准!$B$229:$B$250)</f>
        <v>0</v>
      </c>
      <c r="I117" s="30"/>
      <c r="J117" s="16">
        <f>LOOKUP(I117,标准!$K$130:$K$151,标准!$B$130:$B$151)</f>
        <v>60</v>
      </c>
      <c r="K117" s="30"/>
      <c r="L117" s="16">
        <f>CHOOSE(MATCH(K117,{30,10.7,10.5,10.3,10.1,9.9,9.7,9.5,9.3,9.1,8.9,8.7,8.5,8.3,8.1,7.9,7.7,7.6,7.5,7.4,7.3,4},-1),0,10,20,30,40,50,60,62,64,66,68,70,72,74,76,78,80,85,90,95,100,100)</f>
        <v>100</v>
      </c>
      <c r="M117" s="17"/>
      <c r="N117" s="61" t="e">
        <f>LOOKUP(M117,标准!$K$28:$K$49,标准!$B$28:$B$49)</f>
        <v>#N/A</v>
      </c>
      <c r="O117" s="37"/>
      <c r="P117" s="16">
        <f>LOOKUP(O117,标准!$P$256:$P$282,标准!$O$256:$O$282)</f>
        <v>0</v>
      </c>
      <c r="Q117" s="43"/>
      <c r="R117" s="16">
        <f>CHOOSE(MATCH(Q117,{20,6.35,6.15,5.55,5.35,5.15,4.55,4.5,4.45,4.4,4.35,4.3,4.25,4.2,4.15,4.1,4.05,3.57,3.5,3.45,3.4,3.36,3.32,3.28,3.24,3.2,3.17,3.14,3.11,3.08,3.05,1},-1),0,10,20,30,40,50,60,62,64,66,68,70,72,74,76,78,80,85,90,95,100,101,102,103,104,105,106,107,108,109,110,110)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17" s="15" t="e">
        <f t="shared" si="2"/>
        <v>#DIV/0!</v>
      </c>
      <c r="T117" s="16" t="e">
        <f>LOOKUP(S117,标准!$H$328:$H$332,标准!$G$328:$G$332)</f>
        <v>#DIV/0!</v>
      </c>
    </row>
    <row r="118" spans="1:20" ht="14.25">
      <c r="A118" s="46"/>
      <c r="B118" s="1" t="s">
        <v>70</v>
      </c>
      <c r="C118" s="32"/>
      <c r="D118" s="33"/>
      <c r="E118" s="34" t="e">
        <f t="shared" si="3"/>
        <v>#DIV/0!</v>
      </c>
      <c r="F118" s="18" t="e">
        <f>LOOKUP(E118,标准!$K$4:$K$11,标准!$B$4:$B$11)</f>
        <v>#DIV/0!</v>
      </c>
      <c r="G118" s="17"/>
      <c r="H118" s="16">
        <f>LOOKUP(G118,标准!$E$229:$E$250,标准!$B$229:$B$250)</f>
        <v>0</v>
      </c>
      <c r="I118" s="30"/>
      <c r="J118" s="16">
        <f>LOOKUP(I118,标准!$K$130:$K$151,标准!$B$130:$B$151)</f>
        <v>60</v>
      </c>
      <c r="K118" s="30"/>
      <c r="L118" s="16">
        <f>CHOOSE(MATCH(K118,{30,10.7,10.5,10.3,10.1,9.9,9.7,9.5,9.3,9.1,8.9,8.7,8.5,8.3,8.1,7.9,7.7,7.6,7.5,7.4,7.3,4},-1),0,10,20,30,40,50,60,62,64,66,68,70,72,74,76,78,80,85,90,95,100,100)</f>
        <v>100</v>
      </c>
      <c r="M118" s="17"/>
      <c r="N118" s="61" t="e">
        <f>LOOKUP(M118,标准!$K$28:$K$49,标准!$B$28:$B$49)</f>
        <v>#N/A</v>
      </c>
      <c r="O118" s="37"/>
      <c r="P118" s="16">
        <f>LOOKUP(O118,标准!$P$256:$P$282,标准!$O$256:$O$282)</f>
        <v>0</v>
      </c>
      <c r="Q118" s="43"/>
      <c r="R118" s="16">
        <f>CHOOSE(MATCH(Q118,{20,6.35,6.15,5.55,5.35,5.15,4.55,4.5,4.45,4.4,4.35,4.3,4.25,4.2,4.15,4.1,4.05,3.57,3.5,3.45,3.4,3.36,3.32,3.28,3.24,3.2,3.17,3.14,3.11,3.08,3.05,1},-1),0,10,20,30,40,50,60,62,64,66,68,70,72,74,76,78,80,85,90,95,100,101,102,103,104,105,106,107,108,109,110,110)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18" s="15" t="e">
        <f t="shared" si="2"/>
        <v>#DIV/0!</v>
      </c>
      <c r="T118" s="16" t="e">
        <f>LOOKUP(S118,标准!$H$328:$H$332,标准!$G$328:$G$332)</f>
        <v>#DIV/0!</v>
      </c>
    </row>
    <row r="119" spans="1:20" ht="14.25">
      <c r="A119" s="46"/>
      <c r="B119" s="1" t="s">
        <v>70</v>
      </c>
      <c r="C119" s="32"/>
      <c r="D119" s="33"/>
      <c r="E119" s="34" t="e">
        <f t="shared" si="3"/>
        <v>#DIV/0!</v>
      </c>
      <c r="F119" s="18" t="e">
        <f>LOOKUP(E119,标准!$K$4:$K$11,标准!$B$4:$B$11)</f>
        <v>#DIV/0!</v>
      </c>
      <c r="G119" s="17"/>
      <c r="H119" s="16">
        <f>LOOKUP(G119,标准!$E$229:$E$250,标准!$B$229:$B$250)</f>
        <v>0</v>
      </c>
      <c r="I119" s="30"/>
      <c r="J119" s="16">
        <f>LOOKUP(I119,标准!$K$130:$K$151,标准!$B$130:$B$151)</f>
        <v>60</v>
      </c>
      <c r="K119" s="30"/>
      <c r="L119" s="16">
        <f>CHOOSE(MATCH(K119,{30,10.7,10.5,10.3,10.1,9.9,9.7,9.5,9.3,9.1,8.9,8.7,8.5,8.3,8.1,7.9,7.7,7.6,7.5,7.4,7.3,4},-1),0,10,20,30,40,50,60,62,64,66,68,70,72,74,76,78,80,85,90,95,100,100)</f>
        <v>100</v>
      </c>
      <c r="M119" s="17"/>
      <c r="N119" s="61" t="e">
        <f>LOOKUP(M119,标准!$K$28:$K$49,标准!$B$28:$B$49)</f>
        <v>#N/A</v>
      </c>
      <c r="O119" s="37"/>
      <c r="P119" s="16">
        <f>LOOKUP(O119,标准!$P$256:$P$282,标准!$O$256:$O$282)</f>
        <v>0</v>
      </c>
      <c r="Q119" s="43"/>
      <c r="R119" s="16">
        <f>CHOOSE(MATCH(Q119,{20,6.35,6.15,5.55,5.35,5.15,4.55,4.5,4.45,4.4,4.35,4.3,4.25,4.2,4.15,4.1,4.05,3.57,3.5,3.45,3.4,3.36,3.32,3.28,3.24,3.2,3.17,3.14,3.11,3.08,3.05,1},-1),0,10,20,30,40,50,60,62,64,66,68,70,72,74,76,78,80,85,90,95,100,101,102,103,104,105,106,107,108,109,110,110)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19" s="15" t="e">
        <f t="shared" si="2"/>
        <v>#DIV/0!</v>
      </c>
      <c r="T119" s="16" t="e">
        <f>LOOKUP(S119,标准!$H$328:$H$332,标准!$G$328:$G$332)</f>
        <v>#DIV/0!</v>
      </c>
    </row>
    <row r="120" spans="1:20" ht="14.25">
      <c r="A120" s="46"/>
      <c r="B120" s="1" t="s">
        <v>70</v>
      </c>
      <c r="C120" s="32"/>
      <c r="D120" s="33"/>
      <c r="E120" s="34" t="e">
        <f t="shared" si="3"/>
        <v>#DIV/0!</v>
      </c>
      <c r="F120" s="18" t="e">
        <f>LOOKUP(E120,标准!$K$4:$K$11,标准!$B$4:$B$11)</f>
        <v>#DIV/0!</v>
      </c>
      <c r="G120" s="17"/>
      <c r="H120" s="16">
        <f>LOOKUP(G120,标准!$E$229:$E$250,标准!$B$229:$B$250)</f>
        <v>0</v>
      </c>
      <c r="I120" s="30"/>
      <c r="J120" s="16">
        <f>LOOKUP(I120,标准!$K$130:$K$151,标准!$B$130:$B$151)</f>
        <v>60</v>
      </c>
      <c r="K120" s="30"/>
      <c r="L120" s="16">
        <f>CHOOSE(MATCH(K120,{30,10.7,10.5,10.3,10.1,9.9,9.7,9.5,9.3,9.1,8.9,8.7,8.5,8.3,8.1,7.9,7.7,7.6,7.5,7.4,7.3,4},-1),0,10,20,30,40,50,60,62,64,66,68,70,72,74,76,78,80,85,90,95,100,100)</f>
        <v>100</v>
      </c>
      <c r="M120" s="17"/>
      <c r="N120" s="61" t="e">
        <f>LOOKUP(M120,标准!$K$28:$K$49,标准!$B$28:$B$49)</f>
        <v>#N/A</v>
      </c>
      <c r="O120" s="37"/>
      <c r="P120" s="16">
        <f>LOOKUP(O120,标准!$P$256:$P$282,标准!$O$256:$O$282)</f>
        <v>0</v>
      </c>
      <c r="Q120" s="43"/>
      <c r="R120" s="16">
        <f>CHOOSE(MATCH(Q120,{20,6.35,6.15,5.55,5.35,5.15,4.55,4.5,4.45,4.4,4.35,4.3,4.25,4.2,4.15,4.1,4.05,3.57,3.5,3.45,3.4,3.36,3.32,3.28,3.24,3.2,3.17,3.14,3.11,3.08,3.05,1},-1),0,10,20,30,40,50,60,62,64,66,68,70,72,74,76,78,80,85,90,95,100,101,102,103,104,105,106,107,108,109,110,110)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20" s="15" t="e">
        <f t="shared" si="2"/>
        <v>#DIV/0!</v>
      </c>
      <c r="T120" s="16" t="e">
        <f>LOOKUP(S120,标准!$H$328:$H$332,标准!$G$328:$G$332)</f>
        <v>#DIV/0!</v>
      </c>
    </row>
    <row r="121" spans="1:20" ht="14.25">
      <c r="A121" s="46"/>
      <c r="B121" s="1" t="s">
        <v>70</v>
      </c>
      <c r="C121" s="32"/>
      <c r="D121" s="33"/>
      <c r="E121" s="34" t="e">
        <f t="shared" si="3"/>
        <v>#DIV/0!</v>
      </c>
      <c r="F121" s="18" t="e">
        <f>LOOKUP(E121,标准!$K$4:$K$11,标准!$B$4:$B$11)</f>
        <v>#DIV/0!</v>
      </c>
      <c r="G121" s="17"/>
      <c r="H121" s="16">
        <f>LOOKUP(G121,标准!$E$229:$E$250,标准!$B$229:$B$250)</f>
        <v>0</v>
      </c>
      <c r="I121" s="30"/>
      <c r="J121" s="16">
        <f>LOOKUP(I121,标准!$K$130:$K$151,标准!$B$130:$B$151)</f>
        <v>60</v>
      </c>
      <c r="K121" s="30"/>
      <c r="L121" s="16">
        <f>CHOOSE(MATCH(K121,{30,10.7,10.5,10.3,10.1,9.9,9.7,9.5,9.3,9.1,8.9,8.7,8.5,8.3,8.1,7.9,7.7,7.6,7.5,7.4,7.3,4},-1),0,10,20,30,40,50,60,62,64,66,68,70,72,74,76,78,80,85,90,95,100,100)</f>
        <v>100</v>
      </c>
      <c r="M121" s="17"/>
      <c r="N121" s="61" t="e">
        <f>LOOKUP(M121,标准!$K$28:$K$49,标准!$B$28:$B$49)</f>
        <v>#N/A</v>
      </c>
      <c r="O121" s="37"/>
      <c r="P121" s="16">
        <f>LOOKUP(O121,标准!$P$256:$P$282,标准!$O$256:$O$282)</f>
        <v>0</v>
      </c>
      <c r="Q121" s="43"/>
      <c r="R121" s="16">
        <f>CHOOSE(MATCH(Q121,{20,6.35,6.15,5.55,5.35,5.15,4.55,4.5,4.45,4.4,4.35,4.3,4.25,4.2,4.15,4.1,4.05,3.57,3.5,3.45,3.4,3.36,3.32,3.28,3.24,3.2,3.17,3.14,3.11,3.08,3.05,1},-1),0,10,20,30,40,50,60,62,64,66,68,70,72,74,76,78,80,85,90,95,100,101,102,103,104,105,106,107,108,109,110,110)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21" s="15" t="e">
        <f t="shared" si="2"/>
        <v>#DIV/0!</v>
      </c>
      <c r="T121" s="16" t="e">
        <f>LOOKUP(S121,标准!$H$328:$H$332,标准!$G$328:$G$332)</f>
        <v>#DIV/0!</v>
      </c>
    </row>
    <row r="122" spans="1:20" ht="14.25">
      <c r="A122" s="46"/>
      <c r="B122" s="1" t="s">
        <v>70</v>
      </c>
      <c r="C122" s="32"/>
      <c r="D122" s="33"/>
      <c r="E122" s="34" t="e">
        <f t="shared" si="3"/>
        <v>#DIV/0!</v>
      </c>
      <c r="F122" s="18" t="e">
        <f>LOOKUP(E122,标准!$K$4:$K$11,标准!$B$4:$B$11)</f>
        <v>#DIV/0!</v>
      </c>
      <c r="G122" s="17"/>
      <c r="H122" s="16">
        <f>LOOKUP(G122,标准!$E$229:$E$250,标准!$B$229:$B$250)</f>
        <v>0</v>
      </c>
      <c r="I122" s="30"/>
      <c r="J122" s="16">
        <f>LOOKUP(I122,标准!$K$130:$K$151,标准!$B$130:$B$151)</f>
        <v>60</v>
      </c>
      <c r="K122" s="30"/>
      <c r="L122" s="16">
        <f>CHOOSE(MATCH(K122,{30,10.7,10.5,10.3,10.1,9.9,9.7,9.5,9.3,9.1,8.9,8.7,8.5,8.3,8.1,7.9,7.7,7.6,7.5,7.4,7.3,4},-1),0,10,20,30,40,50,60,62,64,66,68,70,72,74,76,78,80,85,90,95,100,100)</f>
        <v>100</v>
      </c>
      <c r="M122" s="17"/>
      <c r="N122" s="61" t="e">
        <f>LOOKUP(M122,标准!$K$28:$K$49,标准!$B$28:$B$49)</f>
        <v>#N/A</v>
      </c>
      <c r="O122" s="37"/>
      <c r="P122" s="16">
        <f>LOOKUP(O122,标准!$P$256:$P$282,标准!$O$256:$O$282)</f>
        <v>0</v>
      </c>
      <c r="Q122" s="43"/>
      <c r="R122" s="16">
        <f>CHOOSE(MATCH(Q122,{20,6.35,6.15,5.55,5.35,5.15,4.55,4.5,4.45,4.4,4.35,4.3,4.25,4.2,4.15,4.1,4.05,3.57,3.5,3.45,3.4,3.36,3.32,3.28,3.24,3.2,3.17,3.14,3.11,3.08,3.05,1},-1),0,10,20,30,40,50,60,62,64,66,68,70,72,74,76,78,80,85,90,95,100,101,102,103,104,105,106,107,108,109,110,110)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22" s="15" t="e">
        <f t="shared" si="2"/>
        <v>#DIV/0!</v>
      </c>
      <c r="T122" s="16" t="e">
        <f>LOOKUP(S122,标准!$H$328:$H$332,标准!$G$328:$G$332)</f>
        <v>#DIV/0!</v>
      </c>
    </row>
    <row r="123" spans="1:20" ht="14.25">
      <c r="A123" s="46"/>
      <c r="B123" s="1" t="s">
        <v>70</v>
      </c>
      <c r="C123" s="32"/>
      <c r="D123" s="33"/>
      <c r="E123" s="34" t="e">
        <f t="shared" si="3"/>
        <v>#DIV/0!</v>
      </c>
      <c r="F123" s="18" t="e">
        <f>LOOKUP(E123,标准!$K$4:$K$11,标准!$B$4:$B$11)</f>
        <v>#DIV/0!</v>
      </c>
      <c r="G123" s="17"/>
      <c r="H123" s="16">
        <f>LOOKUP(G123,标准!$E$229:$E$250,标准!$B$229:$B$250)</f>
        <v>0</v>
      </c>
      <c r="I123" s="30"/>
      <c r="J123" s="16">
        <f>LOOKUP(I123,标准!$K$130:$K$151,标准!$B$130:$B$151)</f>
        <v>60</v>
      </c>
      <c r="K123" s="30"/>
      <c r="L123" s="16">
        <f>CHOOSE(MATCH(K123,{30,10.7,10.5,10.3,10.1,9.9,9.7,9.5,9.3,9.1,8.9,8.7,8.5,8.3,8.1,7.9,7.7,7.6,7.5,7.4,7.3,4},-1),0,10,20,30,40,50,60,62,64,66,68,70,72,74,76,78,80,85,90,95,100,100)</f>
        <v>100</v>
      </c>
      <c r="M123" s="17"/>
      <c r="N123" s="61" t="e">
        <f>LOOKUP(M123,标准!$K$28:$K$49,标准!$B$28:$B$49)</f>
        <v>#N/A</v>
      </c>
      <c r="O123" s="37"/>
      <c r="P123" s="16">
        <f>LOOKUP(O123,标准!$P$256:$P$282,标准!$O$256:$O$282)</f>
        <v>0</v>
      </c>
      <c r="Q123" s="43"/>
      <c r="R123" s="16">
        <f>CHOOSE(MATCH(Q123,{20,6.35,6.15,5.55,5.35,5.15,4.55,4.5,4.45,4.4,4.35,4.3,4.25,4.2,4.15,4.1,4.05,3.57,3.5,3.45,3.4,3.36,3.32,3.28,3.24,3.2,3.17,3.14,3.11,3.08,3.05,1},-1),0,10,20,30,40,50,60,62,64,66,68,70,72,74,76,78,80,85,90,95,100,101,102,103,104,105,106,107,108,109,110,110)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23" s="15" t="e">
        <f t="shared" si="2"/>
        <v>#DIV/0!</v>
      </c>
      <c r="T123" s="16" t="e">
        <f>LOOKUP(S123,标准!$H$328:$H$332,标准!$G$328:$G$332)</f>
        <v>#DIV/0!</v>
      </c>
    </row>
    <row r="124" spans="1:20" ht="14.25">
      <c r="A124" s="46"/>
      <c r="B124" s="1" t="s">
        <v>70</v>
      </c>
      <c r="C124" s="32"/>
      <c r="D124" s="33"/>
      <c r="E124" s="34" t="e">
        <f t="shared" si="3"/>
        <v>#DIV/0!</v>
      </c>
      <c r="F124" s="18" t="e">
        <f>LOOKUP(E124,标准!$K$4:$K$11,标准!$B$4:$B$11)</f>
        <v>#DIV/0!</v>
      </c>
      <c r="G124" s="17"/>
      <c r="H124" s="16">
        <f>LOOKUP(G124,标准!$E$229:$E$250,标准!$B$229:$B$250)</f>
        <v>0</v>
      </c>
      <c r="I124" s="30"/>
      <c r="J124" s="16">
        <f>LOOKUP(I124,标准!$K$130:$K$151,标准!$B$130:$B$151)</f>
        <v>60</v>
      </c>
      <c r="K124" s="30"/>
      <c r="L124" s="16">
        <f>CHOOSE(MATCH(K124,{30,10.7,10.5,10.3,10.1,9.9,9.7,9.5,9.3,9.1,8.9,8.7,8.5,8.3,8.1,7.9,7.7,7.6,7.5,7.4,7.3,4},-1),0,10,20,30,40,50,60,62,64,66,68,70,72,74,76,78,80,85,90,95,100,100)</f>
        <v>100</v>
      </c>
      <c r="M124" s="17"/>
      <c r="N124" s="61" t="e">
        <f>LOOKUP(M124,标准!$K$28:$K$49,标准!$B$28:$B$49)</f>
        <v>#N/A</v>
      </c>
      <c r="O124" s="37"/>
      <c r="P124" s="16">
        <f>LOOKUP(O124,标准!$P$256:$P$282,标准!$O$256:$O$282)</f>
        <v>0</v>
      </c>
      <c r="Q124" s="43"/>
      <c r="R124" s="16">
        <f>CHOOSE(MATCH(Q124,{20,6.35,6.15,5.55,5.35,5.15,4.55,4.5,4.45,4.4,4.35,4.3,4.25,4.2,4.15,4.1,4.05,3.57,3.5,3.45,3.4,3.36,3.32,3.28,3.24,3.2,3.17,3.14,3.11,3.08,3.05,1},-1),0,10,20,30,40,50,60,62,64,66,68,70,72,74,76,78,80,85,90,95,100,101,102,103,104,105,106,107,108,109,110,110)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24" s="15" t="e">
        <f t="shared" si="2"/>
        <v>#DIV/0!</v>
      </c>
      <c r="T124" s="16" t="e">
        <f>LOOKUP(S124,标准!$H$328:$H$332,标准!$G$328:$G$332)</f>
        <v>#DIV/0!</v>
      </c>
    </row>
    <row r="125" spans="1:20" ht="14.25">
      <c r="A125" s="46"/>
      <c r="B125" s="1" t="s">
        <v>70</v>
      </c>
      <c r="C125" s="32"/>
      <c r="D125" s="33"/>
      <c r="E125" s="34" t="e">
        <f t="shared" si="3"/>
        <v>#DIV/0!</v>
      </c>
      <c r="F125" s="18" t="e">
        <f>LOOKUP(E125,标准!$K$4:$K$11,标准!$B$4:$B$11)</f>
        <v>#DIV/0!</v>
      </c>
      <c r="G125" s="17"/>
      <c r="H125" s="16">
        <f>LOOKUP(G125,标准!$E$229:$E$250,标准!$B$229:$B$250)</f>
        <v>0</v>
      </c>
      <c r="I125" s="30"/>
      <c r="J125" s="16">
        <f>LOOKUP(I125,标准!$K$130:$K$151,标准!$B$130:$B$151)</f>
        <v>60</v>
      </c>
      <c r="K125" s="30"/>
      <c r="L125" s="16">
        <f>CHOOSE(MATCH(K125,{30,10.7,10.5,10.3,10.1,9.9,9.7,9.5,9.3,9.1,8.9,8.7,8.5,8.3,8.1,7.9,7.7,7.6,7.5,7.4,7.3,4},-1),0,10,20,30,40,50,60,62,64,66,68,70,72,74,76,78,80,85,90,95,100,100)</f>
        <v>100</v>
      </c>
      <c r="M125" s="17"/>
      <c r="N125" s="61" t="e">
        <f>LOOKUP(M125,标准!$K$28:$K$49,标准!$B$28:$B$49)</f>
        <v>#N/A</v>
      </c>
      <c r="O125" s="37"/>
      <c r="P125" s="16">
        <f>LOOKUP(O125,标准!$P$256:$P$282,标准!$O$256:$O$282)</f>
        <v>0</v>
      </c>
      <c r="Q125" s="43"/>
      <c r="R125" s="16">
        <f>CHOOSE(MATCH(Q125,{20,6.35,6.15,5.55,5.35,5.15,4.55,4.5,4.45,4.4,4.35,4.3,4.25,4.2,4.15,4.1,4.05,3.57,3.5,3.45,3.4,3.36,3.32,3.28,3.24,3.2,3.17,3.14,3.11,3.08,3.05,1},-1),0,10,20,30,40,50,60,62,64,66,68,70,72,74,76,78,80,85,90,95,100,101,102,103,104,105,106,107,108,109,110,110)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25" s="15" t="e">
        <f t="shared" si="2"/>
        <v>#DIV/0!</v>
      </c>
      <c r="T125" s="16" t="e">
        <f>LOOKUP(S125,标准!$H$328:$H$332,标准!$G$328:$G$332)</f>
        <v>#DIV/0!</v>
      </c>
    </row>
    <row r="126" spans="1:20" ht="14.25">
      <c r="A126" s="46"/>
      <c r="B126" s="1" t="s">
        <v>70</v>
      </c>
      <c r="C126" s="32"/>
      <c r="D126" s="33"/>
      <c r="E126" s="34" t="e">
        <f t="shared" si="3"/>
        <v>#DIV/0!</v>
      </c>
      <c r="F126" s="18" t="e">
        <f>LOOKUP(E126,标准!$K$4:$K$11,标准!$B$4:$B$11)</f>
        <v>#DIV/0!</v>
      </c>
      <c r="G126" s="17"/>
      <c r="H126" s="16">
        <f>LOOKUP(G126,标准!$E$229:$E$250,标准!$B$229:$B$250)</f>
        <v>0</v>
      </c>
      <c r="I126" s="30"/>
      <c r="J126" s="16">
        <f>LOOKUP(I126,标准!$K$130:$K$151,标准!$B$130:$B$151)</f>
        <v>60</v>
      </c>
      <c r="K126" s="30"/>
      <c r="L126" s="16">
        <f>CHOOSE(MATCH(K126,{30,10.7,10.5,10.3,10.1,9.9,9.7,9.5,9.3,9.1,8.9,8.7,8.5,8.3,8.1,7.9,7.7,7.6,7.5,7.4,7.3,4},-1),0,10,20,30,40,50,60,62,64,66,68,70,72,74,76,78,80,85,90,95,100,100)</f>
        <v>100</v>
      </c>
      <c r="M126" s="17"/>
      <c r="N126" s="61" t="e">
        <f>LOOKUP(M126,标准!$K$28:$K$49,标准!$B$28:$B$49)</f>
        <v>#N/A</v>
      </c>
      <c r="O126" s="37"/>
      <c r="P126" s="16">
        <f>LOOKUP(O126,标准!$P$256:$P$282,标准!$O$256:$O$282)</f>
        <v>0</v>
      </c>
      <c r="Q126" s="43"/>
      <c r="R126" s="16">
        <f>CHOOSE(MATCH(Q126,{20,6.35,6.15,5.55,5.35,5.15,4.55,4.5,4.45,4.4,4.35,4.3,4.25,4.2,4.15,4.1,4.05,3.57,3.5,3.45,3.4,3.36,3.32,3.28,3.24,3.2,3.17,3.14,3.11,3.08,3.05,1},-1),0,10,20,30,40,50,60,62,64,66,68,70,72,74,76,78,80,85,90,95,100,101,102,103,104,105,106,107,108,109,110,110)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26" s="15" t="e">
        <f t="shared" si="2"/>
        <v>#DIV/0!</v>
      </c>
      <c r="T126" s="16" t="e">
        <f>LOOKUP(S126,标准!$H$328:$H$332,标准!$G$328:$G$332)</f>
        <v>#DIV/0!</v>
      </c>
    </row>
    <row r="127" spans="1:20" ht="14.25">
      <c r="A127" s="46"/>
      <c r="B127" s="1" t="s">
        <v>70</v>
      </c>
      <c r="C127" s="32"/>
      <c r="D127" s="33"/>
      <c r="E127" s="34" t="e">
        <f t="shared" si="3"/>
        <v>#DIV/0!</v>
      </c>
      <c r="F127" s="18" t="e">
        <f>LOOKUP(E127,标准!$K$4:$K$11,标准!$B$4:$B$11)</f>
        <v>#DIV/0!</v>
      </c>
      <c r="G127" s="17"/>
      <c r="H127" s="16">
        <f>LOOKUP(G127,标准!$E$229:$E$250,标准!$B$229:$B$250)</f>
        <v>0</v>
      </c>
      <c r="I127" s="30"/>
      <c r="J127" s="16">
        <f>LOOKUP(I127,标准!$K$130:$K$151,标准!$B$130:$B$151)</f>
        <v>60</v>
      </c>
      <c r="K127" s="30"/>
      <c r="L127" s="16">
        <f>CHOOSE(MATCH(K127,{30,10.7,10.5,10.3,10.1,9.9,9.7,9.5,9.3,9.1,8.9,8.7,8.5,8.3,8.1,7.9,7.7,7.6,7.5,7.4,7.3,4},-1),0,10,20,30,40,50,60,62,64,66,68,70,72,74,76,78,80,85,90,95,100,100)</f>
        <v>100</v>
      </c>
      <c r="M127" s="17"/>
      <c r="N127" s="61" t="e">
        <f>LOOKUP(M127,标准!$K$28:$K$49,标准!$B$28:$B$49)</f>
        <v>#N/A</v>
      </c>
      <c r="O127" s="37"/>
      <c r="P127" s="16">
        <f>LOOKUP(O127,标准!$P$256:$P$282,标准!$O$256:$O$282)</f>
        <v>0</v>
      </c>
      <c r="Q127" s="43"/>
      <c r="R127" s="16">
        <f>CHOOSE(MATCH(Q127,{20,6.35,6.15,5.55,5.35,5.15,4.55,4.5,4.45,4.4,4.35,4.3,4.25,4.2,4.15,4.1,4.05,3.57,3.5,3.45,3.4,3.36,3.32,3.28,3.24,3.2,3.17,3.14,3.11,3.08,3.05,1},-1),0,10,20,30,40,50,60,62,64,66,68,70,72,74,76,78,80,85,90,95,100,101,102,103,104,105,106,107,108,109,110,110)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27" s="15" t="e">
        <f t="shared" si="2"/>
        <v>#DIV/0!</v>
      </c>
      <c r="T127" s="16" t="e">
        <f>LOOKUP(S127,标准!$H$328:$H$332,标准!$G$328:$G$332)</f>
        <v>#DIV/0!</v>
      </c>
    </row>
    <row r="128" spans="1:20" ht="14.25">
      <c r="A128" s="46"/>
      <c r="B128" s="1" t="s">
        <v>70</v>
      </c>
      <c r="C128" s="32"/>
      <c r="D128" s="33"/>
      <c r="E128" s="34" t="e">
        <f t="shared" si="3"/>
        <v>#DIV/0!</v>
      </c>
      <c r="F128" s="18" t="e">
        <f>LOOKUP(E128,标准!$K$4:$K$11,标准!$B$4:$B$11)</f>
        <v>#DIV/0!</v>
      </c>
      <c r="G128" s="17"/>
      <c r="H128" s="16">
        <f>LOOKUP(G128,标准!$E$229:$E$250,标准!$B$229:$B$250)</f>
        <v>0</v>
      </c>
      <c r="I128" s="30"/>
      <c r="J128" s="16">
        <f>LOOKUP(I128,标准!$K$130:$K$151,标准!$B$130:$B$151)</f>
        <v>60</v>
      </c>
      <c r="K128" s="30"/>
      <c r="L128" s="16">
        <f>CHOOSE(MATCH(K128,{30,10.7,10.5,10.3,10.1,9.9,9.7,9.5,9.3,9.1,8.9,8.7,8.5,8.3,8.1,7.9,7.7,7.6,7.5,7.4,7.3,4},-1),0,10,20,30,40,50,60,62,64,66,68,70,72,74,76,78,80,85,90,95,100,100)</f>
        <v>100</v>
      </c>
      <c r="M128" s="17"/>
      <c r="N128" s="61" t="e">
        <f>LOOKUP(M128,标准!$K$28:$K$49,标准!$B$28:$B$49)</f>
        <v>#N/A</v>
      </c>
      <c r="O128" s="37"/>
      <c r="P128" s="16">
        <f>LOOKUP(O128,标准!$P$256:$P$282,标准!$O$256:$O$282)</f>
        <v>0</v>
      </c>
      <c r="Q128" s="43"/>
      <c r="R128" s="16">
        <f>CHOOSE(MATCH(Q128,{20,6.35,6.15,5.55,5.35,5.15,4.55,4.5,4.45,4.4,4.35,4.3,4.25,4.2,4.15,4.1,4.05,3.57,3.5,3.45,3.4,3.36,3.32,3.28,3.24,3.2,3.17,3.14,3.11,3.08,3.05,1},-1),0,10,20,30,40,50,60,62,64,66,68,70,72,74,76,78,80,85,90,95,100,101,102,103,104,105,106,107,108,109,110,110)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28" s="15" t="e">
        <f t="shared" si="2"/>
        <v>#DIV/0!</v>
      </c>
      <c r="T128" s="16" t="e">
        <f>LOOKUP(S128,标准!$H$328:$H$332,标准!$G$328:$G$332)</f>
        <v>#DIV/0!</v>
      </c>
    </row>
    <row r="129" spans="1:20" ht="14.25">
      <c r="A129" s="46"/>
      <c r="B129" s="1" t="s">
        <v>70</v>
      </c>
      <c r="C129" s="32"/>
      <c r="D129" s="33"/>
      <c r="E129" s="34" t="e">
        <f t="shared" si="3"/>
        <v>#DIV/0!</v>
      </c>
      <c r="F129" s="18" t="e">
        <f>LOOKUP(E129,标准!$K$4:$K$11,标准!$B$4:$B$11)</f>
        <v>#DIV/0!</v>
      </c>
      <c r="G129" s="17"/>
      <c r="H129" s="16">
        <f>LOOKUP(G129,标准!$E$229:$E$250,标准!$B$229:$B$250)</f>
        <v>0</v>
      </c>
      <c r="I129" s="30"/>
      <c r="J129" s="16">
        <f>LOOKUP(I129,标准!$K$130:$K$151,标准!$B$130:$B$151)</f>
        <v>60</v>
      </c>
      <c r="K129" s="30"/>
      <c r="L129" s="16">
        <f>CHOOSE(MATCH(K129,{30,10.7,10.5,10.3,10.1,9.9,9.7,9.5,9.3,9.1,8.9,8.7,8.5,8.3,8.1,7.9,7.7,7.6,7.5,7.4,7.3,4},-1),0,10,20,30,40,50,60,62,64,66,68,70,72,74,76,78,80,85,90,95,100,100)</f>
        <v>100</v>
      </c>
      <c r="M129" s="17"/>
      <c r="N129" s="61" t="e">
        <f>LOOKUP(M129,标准!$K$28:$K$49,标准!$B$28:$B$49)</f>
        <v>#N/A</v>
      </c>
      <c r="O129" s="37"/>
      <c r="P129" s="16">
        <f>LOOKUP(O129,标准!$P$256:$P$282,标准!$O$256:$O$282)</f>
        <v>0</v>
      </c>
      <c r="Q129" s="43"/>
      <c r="R129" s="16">
        <f>CHOOSE(MATCH(Q129,{20,6.35,6.15,5.55,5.35,5.15,4.55,4.5,4.45,4.4,4.35,4.3,4.25,4.2,4.15,4.1,4.05,3.57,3.5,3.45,3.4,3.36,3.32,3.28,3.24,3.2,3.17,3.14,3.11,3.08,3.05,1},-1),0,10,20,30,40,50,60,62,64,66,68,70,72,74,76,78,80,85,90,95,100,101,102,103,104,105,106,107,108,109,110,110)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29" s="15" t="e">
        <f t="shared" si="2"/>
        <v>#DIV/0!</v>
      </c>
      <c r="T129" s="16" t="e">
        <f>LOOKUP(S129,标准!$H$328:$H$332,标准!$G$328:$G$332)</f>
        <v>#DIV/0!</v>
      </c>
    </row>
    <row r="130" spans="1:20" ht="14.25">
      <c r="A130" s="46"/>
      <c r="B130" s="1" t="s">
        <v>70</v>
      </c>
      <c r="C130" s="32"/>
      <c r="D130" s="33"/>
      <c r="E130" s="34" t="e">
        <f t="shared" si="3"/>
        <v>#DIV/0!</v>
      </c>
      <c r="F130" s="18" t="e">
        <f>LOOKUP(E130,标准!$K$4:$K$11,标准!$B$4:$B$11)</f>
        <v>#DIV/0!</v>
      </c>
      <c r="G130" s="17"/>
      <c r="H130" s="16">
        <f>LOOKUP(G130,标准!$E$229:$E$250,标准!$B$229:$B$250)</f>
        <v>0</v>
      </c>
      <c r="I130" s="30"/>
      <c r="J130" s="16">
        <f>LOOKUP(I130,标准!$K$130:$K$151,标准!$B$130:$B$151)</f>
        <v>60</v>
      </c>
      <c r="K130" s="30"/>
      <c r="L130" s="16">
        <f>CHOOSE(MATCH(K130,{30,10.7,10.5,10.3,10.1,9.9,9.7,9.5,9.3,9.1,8.9,8.7,8.5,8.3,8.1,7.9,7.7,7.6,7.5,7.4,7.3,4},-1),0,10,20,30,40,50,60,62,64,66,68,70,72,74,76,78,80,85,90,95,100,100)</f>
        <v>100</v>
      </c>
      <c r="M130" s="17"/>
      <c r="N130" s="61" t="e">
        <f>LOOKUP(M130,标准!$K$28:$K$49,标准!$B$28:$B$49)</f>
        <v>#N/A</v>
      </c>
      <c r="O130" s="37"/>
      <c r="P130" s="16">
        <f>LOOKUP(O130,标准!$P$256:$P$282,标准!$O$256:$O$282)</f>
        <v>0</v>
      </c>
      <c r="Q130" s="43"/>
      <c r="R130" s="16">
        <f>CHOOSE(MATCH(Q130,{20,6.35,6.15,5.55,5.35,5.15,4.55,4.5,4.45,4.4,4.35,4.3,4.25,4.2,4.15,4.1,4.05,3.57,3.5,3.45,3.4,3.36,3.32,3.28,3.24,3.2,3.17,3.14,3.11,3.08,3.05,1},-1),0,10,20,30,40,50,60,62,64,66,68,70,72,74,76,78,80,85,90,95,100,101,102,103,104,105,106,107,108,109,110,110)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30" s="15" t="e">
        <f t="shared" si="2"/>
        <v>#DIV/0!</v>
      </c>
      <c r="T130" s="16" t="e">
        <f>LOOKUP(S130,标准!$H$328:$H$332,标准!$G$328:$G$332)</f>
        <v>#DIV/0!</v>
      </c>
    </row>
    <row r="131" spans="1:20" ht="14.25">
      <c r="A131" s="46"/>
      <c r="B131" s="1" t="s">
        <v>70</v>
      </c>
      <c r="C131" s="32"/>
      <c r="D131" s="33"/>
      <c r="E131" s="34" t="e">
        <f t="shared" si="3"/>
        <v>#DIV/0!</v>
      </c>
      <c r="F131" s="18" t="e">
        <f>LOOKUP(E131,标准!$K$4:$K$11,标准!$B$4:$B$11)</f>
        <v>#DIV/0!</v>
      </c>
      <c r="G131" s="17"/>
      <c r="H131" s="16">
        <f>LOOKUP(G131,标准!$E$229:$E$250,标准!$B$229:$B$250)</f>
        <v>0</v>
      </c>
      <c r="I131" s="30"/>
      <c r="J131" s="16">
        <f>LOOKUP(I131,标准!$K$130:$K$151,标准!$B$130:$B$151)</f>
        <v>60</v>
      </c>
      <c r="K131" s="30"/>
      <c r="L131" s="16">
        <f>CHOOSE(MATCH(K131,{30,10.7,10.5,10.3,10.1,9.9,9.7,9.5,9.3,9.1,8.9,8.7,8.5,8.3,8.1,7.9,7.7,7.6,7.5,7.4,7.3,4},-1),0,10,20,30,40,50,60,62,64,66,68,70,72,74,76,78,80,85,90,95,100,100)</f>
        <v>100</v>
      </c>
      <c r="M131" s="17"/>
      <c r="N131" s="61" t="e">
        <f>LOOKUP(M131,标准!$K$28:$K$49,标准!$B$28:$B$49)</f>
        <v>#N/A</v>
      </c>
      <c r="O131" s="37"/>
      <c r="P131" s="16">
        <f>LOOKUP(O131,标准!$P$256:$P$282,标准!$O$256:$O$282)</f>
        <v>0</v>
      </c>
      <c r="Q131" s="43"/>
      <c r="R131" s="16">
        <f>CHOOSE(MATCH(Q131,{20,6.35,6.15,5.55,5.35,5.15,4.55,4.5,4.45,4.4,4.35,4.3,4.25,4.2,4.15,4.1,4.05,3.57,3.5,3.45,3.4,3.36,3.32,3.28,3.24,3.2,3.17,3.14,3.11,3.08,3.05,1},-1),0,10,20,30,40,50,60,62,64,66,68,70,72,74,76,78,80,85,90,95,100,101,102,103,104,105,106,107,108,109,110,110)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31" s="15" t="e">
        <f t="shared" si="2"/>
        <v>#DIV/0!</v>
      </c>
      <c r="T131" s="16" t="e">
        <f>LOOKUP(S131,标准!$H$328:$H$332,标准!$G$328:$G$332)</f>
        <v>#DIV/0!</v>
      </c>
    </row>
    <row r="132" spans="1:20" ht="14.25">
      <c r="A132" s="46"/>
      <c r="B132" s="1" t="s">
        <v>70</v>
      </c>
      <c r="C132" s="32"/>
      <c r="D132" s="33"/>
      <c r="E132" s="34" t="e">
        <f t="shared" si="3"/>
        <v>#DIV/0!</v>
      </c>
      <c r="F132" s="18" t="e">
        <f>LOOKUP(E132,标准!$K$4:$K$11,标准!$B$4:$B$11)</f>
        <v>#DIV/0!</v>
      </c>
      <c r="G132" s="17"/>
      <c r="H132" s="16">
        <f>LOOKUP(G132,标准!$E$229:$E$250,标准!$B$229:$B$250)</f>
        <v>0</v>
      </c>
      <c r="I132" s="30"/>
      <c r="J132" s="16">
        <f>LOOKUP(I132,标准!$K$130:$K$151,标准!$B$130:$B$151)</f>
        <v>60</v>
      </c>
      <c r="K132" s="30"/>
      <c r="L132" s="16">
        <f>CHOOSE(MATCH(K132,{30,10.7,10.5,10.3,10.1,9.9,9.7,9.5,9.3,9.1,8.9,8.7,8.5,8.3,8.1,7.9,7.7,7.6,7.5,7.4,7.3,4},-1),0,10,20,30,40,50,60,62,64,66,68,70,72,74,76,78,80,85,90,95,100,100)</f>
        <v>100</v>
      </c>
      <c r="M132" s="17"/>
      <c r="N132" s="61" t="e">
        <f>LOOKUP(M132,标准!$K$28:$K$49,标准!$B$28:$B$49)</f>
        <v>#N/A</v>
      </c>
      <c r="O132" s="37"/>
      <c r="P132" s="16">
        <f>LOOKUP(O132,标准!$P$256:$P$282,标准!$O$256:$O$282)</f>
        <v>0</v>
      </c>
      <c r="Q132" s="43"/>
      <c r="R132" s="16">
        <f>CHOOSE(MATCH(Q132,{20,6.35,6.15,5.55,5.35,5.15,4.55,4.5,4.45,4.4,4.35,4.3,4.25,4.2,4.15,4.1,4.05,3.57,3.5,3.45,3.4,3.36,3.32,3.28,3.24,3.2,3.17,3.14,3.11,3.08,3.05,1},-1),0,10,20,30,40,50,60,62,64,66,68,70,72,74,76,78,80,85,90,95,100,101,102,103,104,105,106,107,108,109,110,110)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32" s="15" t="e">
        <f t="shared" ref="S132:S150" si="4">F132*0.15+H132*0.1+J132*0.1+L132*0.2+N132*0.15+P132*0.1+R132*0.2</f>
        <v>#DIV/0!</v>
      </c>
      <c r="T132" s="16" t="e">
        <f>LOOKUP(S132,标准!$H$328:$H$332,标准!$G$328:$G$332)</f>
        <v>#DIV/0!</v>
      </c>
    </row>
    <row r="133" spans="1:20" ht="14.25">
      <c r="A133" s="46"/>
      <c r="B133" s="1" t="s">
        <v>70</v>
      </c>
      <c r="C133" s="32"/>
      <c r="D133" s="33"/>
      <c r="E133" s="34" t="e">
        <f t="shared" si="3"/>
        <v>#DIV/0!</v>
      </c>
      <c r="F133" s="18" t="e">
        <f>LOOKUP(E133,标准!$K$4:$K$11,标准!$B$4:$B$11)</f>
        <v>#DIV/0!</v>
      </c>
      <c r="G133" s="17"/>
      <c r="H133" s="16">
        <f>LOOKUP(G133,标准!$E$229:$E$250,标准!$B$229:$B$250)</f>
        <v>0</v>
      </c>
      <c r="I133" s="30"/>
      <c r="J133" s="16">
        <f>LOOKUP(I133,标准!$K$130:$K$151,标准!$B$130:$B$151)</f>
        <v>60</v>
      </c>
      <c r="K133" s="30"/>
      <c r="L133" s="16">
        <f>CHOOSE(MATCH(K133,{30,10.7,10.5,10.3,10.1,9.9,9.7,9.5,9.3,9.1,8.9,8.7,8.5,8.3,8.1,7.9,7.7,7.6,7.5,7.4,7.3,4},-1),0,10,20,30,40,50,60,62,64,66,68,70,72,74,76,78,80,85,90,95,100,100)</f>
        <v>100</v>
      </c>
      <c r="M133" s="17"/>
      <c r="N133" s="61" t="e">
        <f>LOOKUP(M133,标准!$K$28:$K$49,标准!$B$28:$B$49)</f>
        <v>#N/A</v>
      </c>
      <c r="O133" s="37"/>
      <c r="P133" s="16">
        <f>LOOKUP(O133,标准!$P$256:$P$282,标准!$O$256:$O$282)</f>
        <v>0</v>
      </c>
      <c r="Q133" s="43"/>
      <c r="R133" s="16">
        <f>CHOOSE(MATCH(Q133,{20,6.35,6.15,5.55,5.35,5.15,4.55,4.5,4.45,4.4,4.35,4.3,4.25,4.2,4.15,4.1,4.05,3.57,3.5,3.45,3.4,3.36,3.32,3.28,3.24,3.2,3.17,3.14,3.11,3.08,3.05,1},-1),0,10,20,30,40,50,60,62,64,66,68,70,72,74,76,78,80,85,90,95,100,101,102,103,104,105,106,107,108,109,110,110)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33" s="15" t="e">
        <f t="shared" si="4"/>
        <v>#DIV/0!</v>
      </c>
      <c r="T133" s="16" t="e">
        <f>LOOKUP(S133,标准!$H$328:$H$332,标准!$G$328:$G$332)</f>
        <v>#DIV/0!</v>
      </c>
    </row>
    <row r="134" spans="1:20" ht="14.25">
      <c r="A134" s="46"/>
      <c r="B134" s="1" t="s">
        <v>70</v>
      </c>
      <c r="C134" s="32"/>
      <c r="D134" s="33"/>
      <c r="E134" s="34" t="e">
        <f t="shared" si="3"/>
        <v>#DIV/0!</v>
      </c>
      <c r="F134" s="18" t="e">
        <f>LOOKUP(E134,标准!$K$4:$K$11,标准!$B$4:$B$11)</f>
        <v>#DIV/0!</v>
      </c>
      <c r="G134" s="17"/>
      <c r="H134" s="16">
        <f>LOOKUP(G134,标准!$E$229:$E$250,标准!$B$229:$B$250)</f>
        <v>0</v>
      </c>
      <c r="I134" s="30"/>
      <c r="J134" s="16">
        <f>LOOKUP(I134,标准!$K$130:$K$151,标准!$B$130:$B$151)</f>
        <v>60</v>
      </c>
      <c r="K134" s="30"/>
      <c r="L134" s="16">
        <f>CHOOSE(MATCH(K134,{30,10.7,10.5,10.3,10.1,9.9,9.7,9.5,9.3,9.1,8.9,8.7,8.5,8.3,8.1,7.9,7.7,7.6,7.5,7.4,7.3,4},-1),0,10,20,30,40,50,60,62,64,66,68,70,72,74,76,78,80,85,90,95,100,100)</f>
        <v>100</v>
      </c>
      <c r="M134" s="17"/>
      <c r="N134" s="61" t="e">
        <f>LOOKUP(M134,标准!$K$28:$K$49,标准!$B$28:$B$49)</f>
        <v>#N/A</v>
      </c>
      <c r="O134" s="37"/>
      <c r="P134" s="16">
        <f>LOOKUP(O134,标准!$P$256:$P$282,标准!$O$256:$O$282)</f>
        <v>0</v>
      </c>
      <c r="Q134" s="43"/>
      <c r="R134" s="16">
        <f>CHOOSE(MATCH(Q134,{20,6.35,6.15,5.55,5.35,5.15,4.55,4.5,4.45,4.4,4.35,4.3,4.25,4.2,4.15,4.1,4.05,3.57,3.5,3.45,3.4,3.36,3.32,3.28,3.24,3.2,3.17,3.14,3.11,3.08,3.05,1},-1),0,10,20,30,40,50,60,62,64,66,68,70,72,74,76,78,80,85,90,95,100,101,102,103,104,105,106,107,108,109,110,110)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34" s="15" t="e">
        <f t="shared" si="4"/>
        <v>#DIV/0!</v>
      </c>
      <c r="T134" s="16" t="e">
        <f>LOOKUP(S134,标准!$H$328:$H$332,标准!$G$328:$G$332)</f>
        <v>#DIV/0!</v>
      </c>
    </row>
    <row r="135" spans="1:20" ht="14.25">
      <c r="A135" s="46"/>
      <c r="B135" s="1" t="s">
        <v>70</v>
      </c>
      <c r="C135" s="32"/>
      <c r="D135" s="33"/>
      <c r="E135" s="34" t="e">
        <f t="shared" si="3"/>
        <v>#DIV/0!</v>
      </c>
      <c r="F135" s="18" t="e">
        <f>LOOKUP(E135,标准!$K$4:$K$11,标准!$B$4:$B$11)</f>
        <v>#DIV/0!</v>
      </c>
      <c r="G135" s="17"/>
      <c r="H135" s="16">
        <f>LOOKUP(G135,标准!$E$229:$E$250,标准!$B$229:$B$250)</f>
        <v>0</v>
      </c>
      <c r="I135" s="30"/>
      <c r="J135" s="16">
        <f>LOOKUP(I135,标准!$K$130:$K$151,标准!$B$130:$B$151)</f>
        <v>60</v>
      </c>
      <c r="K135" s="30"/>
      <c r="L135" s="16">
        <f>CHOOSE(MATCH(K135,{30,10.7,10.5,10.3,10.1,9.9,9.7,9.5,9.3,9.1,8.9,8.7,8.5,8.3,8.1,7.9,7.7,7.6,7.5,7.4,7.3,4},-1),0,10,20,30,40,50,60,62,64,66,68,70,72,74,76,78,80,85,90,95,100,100)</f>
        <v>100</v>
      </c>
      <c r="M135" s="17"/>
      <c r="N135" s="61" t="e">
        <f>LOOKUP(M135,标准!$K$28:$K$49,标准!$B$28:$B$49)</f>
        <v>#N/A</v>
      </c>
      <c r="O135" s="37"/>
      <c r="P135" s="16">
        <f>LOOKUP(O135,标准!$P$256:$P$282,标准!$O$256:$O$282)</f>
        <v>0</v>
      </c>
      <c r="Q135" s="43"/>
      <c r="R135" s="16">
        <f>CHOOSE(MATCH(Q135,{20,6.35,6.15,5.55,5.35,5.15,4.55,4.5,4.45,4.4,4.35,4.3,4.25,4.2,4.15,4.1,4.05,3.57,3.5,3.45,3.4,3.36,3.32,3.28,3.24,3.2,3.17,3.14,3.11,3.08,3.05,1},-1),0,10,20,30,40,50,60,62,64,66,68,70,72,74,76,78,80,85,90,95,100,101,102,103,104,105,106,107,108,109,110,110)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35" s="15" t="e">
        <f t="shared" si="4"/>
        <v>#DIV/0!</v>
      </c>
      <c r="T135" s="16" t="e">
        <f>LOOKUP(S135,标准!$H$328:$H$332,标准!$G$328:$G$332)</f>
        <v>#DIV/0!</v>
      </c>
    </row>
    <row r="136" spans="1:20" ht="14.25">
      <c r="A136" s="46"/>
      <c r="B136" s="1" t="s">
        <v>70</v>
      </c>
      <c r="C136" s="32"/>
      <c r="D136" s="33"/>
      <c r="E136" s="34" t="e">
        <f t="shared" ref="E136:E150" si="5">D136/(C136*C136)</f>
        <v>#DIV/0!</v>
      </c>
      <c r="F136" s="18" t="e">
        <f>LOOKUP(E136,标准!$K$4:$K$11,标准!$B$4:$B$11)</f>
        <v>#DIV/0!</v>
      </c>
      <c r="G136" s="17"/>
      <c r="H136" s="16">
        <f>LOOKUP(G136,标准!$E$229:$E$250,标准!$B$229:$B$250)</f>
        <v>0</v>
      </c>
      <c r="I136" s="30"/>
      <c r="J136" s="16">
        <f>LOOKUP(I136,标准!$K$130:$K$151,标准!$B$130:$B$151)</f>
        <v>60</v>
      </c>
      <c r="K136" s="30"/>
      <c r="L136" s="16">
        <f>CHOOSE(MATCH(K136,{30,10.7,10.5,10.3,10.1,9.9,9.7,9.5,9.3,9.1,8.9,8.7,8.5,8.3,8.1,7.9,7.7,7.6,7.5,7.4,7.3,4},-1),0,10,20,30,40,50,60,62,64,66,68,70,72,74,76,78,80,85,90,95,100,100)</f>
        <v>100</v>
      </c>
      <c r="M136" s="17"/>
      <c r="N136" s="61" t="e">
        <f>LOOKUP(M136,标准!$K$28:$K$49,标准!$B$28:$B$49)</f>
        <v>#N/A</v>
      </c>
      <c r="O136" s="37"/>
      <c r="P136" s="16">
        <f>LOOKUP(O136,标准!$P$256:$P$282,标准!$O$256:$O$282)</f>
        <v>0</v>
      </c>
      <c r="Q136" s="43"/>
      <c r="R136" s="16">
        <f>CHOOSE(MATCH(Q136,{20,6.35,6.15,5.55,5.35,5.15,4.55,4.5,4.45,4.4,4.35,4.3,4.25,4.2,4.15,4.1,4.05,3.57,3.5,3.45,3.4,3.36,3.32,3.28,3.24,3.2,3.17,3.14,3.11,3.08,3.05,1},-1),0,10,20,30,40,50,60,62,64,66,68,70,72,74,76,78,80,85,90,95,100,101,102,103,104,105,106,107,108,109,110,110)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36" s="15" t="e">
        <f t="shared" si="4"/>
        <v>#DIV/0!</v>
      </c>
      <c r="T136" s="16" t="e">
        <f>LOOKUP(S136,标准!$H$328:$H$332,标准!$G$328:$G$332)</f>
        <v>#DIV/0!</v>
      </c>
    </row>
    <row r="137" spans="1:20" ht="14.25">
      <c r="A137" s="46"/>
      <c r="B137" s="1" t="s">
        <v>70</v>
      </c>
      <c r="C137" s="32"/>
      <c r="D137" s="33"/>
      <c r="E137" s="34" t="e">
        <f t="shared" si="5"/>
        <v>#DIV/0!</v>
      </c>
      <c r="F137" s="18" t="e">
        <f>LOOKUP(E137,标准!$K$4:$K$11,标准!$B$4:$B$11)</f>
        <v>#DIV/0!</v>
      </c>
      <c r="G137" s="17"/>
      <c r="H137" s="16">
        <f>LOOKUP(G137,标准!$E$229:$E$250,标准!$B$229:$B$250)</f>
        <v>0</v>
      </c>
      <c r="I137" s="30"/>
      <c r="J137" s="16">
        <f>LOOKUP(I137,标准!$K$130:$K$151,标准!$B$130:$B$151)</f>
        <v>60</v>
      </c>
      <c r="K137" s="30"/>
      <c r="L137" s="16">
        <f>CHOOSE(MATCH(K137,{30,10.7,10.5,10.3,10.1,9.9,9.7,9.5,9.3,9.1,8.9,8.7,8.5,8.3,8.1,7.9,7.7,7.6,7.5,7.4,7.3,4},-1),0,10,20,30,40,50,60,62,64,66,68,70,72,74,76,78,80,85,90,95,100,100)</f>
        <v>100</v>
      </c>
      <c r="M137" s="17"/>
      <c r="N137" s="61" t="e">
        <f>LOOKUP(M137,标准!$K$28:$K$49,标准!$B$28:$B$49)</f>
        <v>#N/A</v>
      </c>
      <c r="O137" s="37"/>
      <c r="P137" s="16">
        <f>LOOKUP(O137,标准!$P$256:$P$282,标准!$O$256:$O$282)</f>
        <v>0</v>
      </c>
      <c r="Q137" s="43"/>
      <c r="R137" s="16">
        <f>CHOOSE(MATCH(Q137,{20,6.35,6.15,5.55,5.35,5.15,4.55,4.5,4.45,4.4,4.35,4.3,4.25,4.2,4.15,4.1,4.05,3.57,3.5,3.45,3.4,3.36,3.32,3.28,3.24,3.2,3.17,3.14,3.11,3.08,3.05,1},-1),0,10,20,30,40,50,60,62,64,66,68,70,72,74,76,78,80,85,90,95,100,101,102,103,104,105,106,107,108,109,110,110)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37" s="15" t="e">
        <f t="shared" si="4"/>
        <v>#DIV/0!</v>
      </c>
      <c r="T137" s="16" t="e">
        <f>LOOKUP(S137,标准!$H$328:$H$332,标准!$G$328:$G$332)</f>
        <v>#DIV/0!</v>
      </c>
    </row>
    <row r="138" spans="1:20" ht="14.25">
      <c r="A138" s="46"/>
      <c r="B138" s="1" t="s">
        <v>70</v>
      </c>
      <c r="C138" s="32"/>
      <c r="D138" s="33"/>
      <c r="E138" s="34" t="e">
        <f t="shared" si="5"/>
        <v>#DIV/0!</v>
      </c>
      <c r="F138" s="18" t="e">
        <f>LOOKUP(E138,标准!$K$4:$K$11,标准!$B$4:$B$11)</f>
        <v>#DIV/0!</v>
      </c>
      <c r="G138" s="17"/>
      <c r="H138" s="16">
        <f>LOOKUP(G138,标准!$E$229:$E$250,标准!$B$229:$B$250)</f>
        <v>0</v>
      </c>
      <c r="I138" s="30"/>
      <c r="J138" s="16">
        <f>LOOKUP(I138,标准!$K$130:$K$151,标准!$B$130:$B$151)</f>
        <v>60</v>
      </c>
      <c r="K138" s="30"/>
      <c r="L138" s="16">
        <f>CHOOSE(MATCH(K138,{30,10.7,10.5,10.3,10.1,9.9,9.7,9.5,9.3,9.1,8.9,8.7,8.5,8.3,8.1,7.9,7.7,7.6,7.5,7.4,7.3,4},-1),0,10,20,30,40,50,60,62,64,66,68,70,72,74,76,78,80,85,90,95,100,100)</f>
        <v>100</v>
      </c>
      <c r="M138" s="17"/>
      <c r="N138" s="61" t="e">
        <f>LOOKUP(M138,标准!$K$28:$K$49,标准!$B$28:$B$49)</f>
        <v>#N/A</v>
      </c>
      <c r="O138" s="37"/>
      <c r="P138" s="16">
        <f>LOOKUP(O138,标准!$P$256:$P$282,标准!$O$256:$O$282)</f>
        <v>0</v>
      </c>
      <c r="Q138" s="43"/>
      <c r="R138" s="16">
        <f>CHOOSE(MATCH(Q138,{20,6.35,6.15,5.55,5.35,5.15,4.55,4.5,4.45,4.4,4.35,4.3,4.25,4.2,4.15,4.1,4.05,3.57,3.5,3.45,3.4,3.36,3.32,3.28,3.24,3.2,3.17,3.14,3.11,3.08,3.05,1},-1),0,10,20,30,40,50,60,62,64,66,68,70,72,74,76,78,80,85,90,95,100,101,102,103,104,105,106,107,108,109,110,110)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38" s="15" t="e">
        <f t="shared" si="4"/>
        <v>#DIV/0!</v>
      </c>
      <c r="T138" s="16" t="e">
        <f>LOOKUP(S138,标准!$H$328:$H$332,标准!$G$328:$G$332)</f>
        <v>#DIV/0!</v>
      </c>
    </row>
    <row r="139" spans="1:20" ht="14.25">
      <c r="A139" s="46"/>
      <c r="B139" s="1" t="s">
        <v>70</v>
      </c>
      <c r="C139" s="32"/>
      <c r="D139" s="33"/>
      <c r="E139" s="34" t="e">
        <f t="shared" si="5"/>
        <v>#DIV/0!</v>
      </c>
      <c r="F139" s="18" t="e">
        <f>LOOKUP(E139,标准!$K$4:$K$11,标准!$B$4:$B$11)</f>
        <v>#DIV/0!</v>
      </c>
      <c r="G139" s="17"/>
      <c r="H139" s="16">
        <f>LOOKUP(G139,标准!$E$229:$E$250,标准!$B$229:$B$250)</f>
        <v>0</v>
      </c>
      <c r="I139" s="30"/>
      <c r="J139" s="16">
        <f>LOOKUP(I139,标准!$K$130:$K$151,标准!$B$130:$B$151)</f>
        <v>60</v>
      </c>
      <c r="K139" s="30"/>
      <c r="L139" s="16">
        <f>CHOOSE(MATCH(K139,{30,10.7,10.5,10.3,10.1,9.9,9.7,9.5,9.3,9.1,8.9,8.7,8.5,8.3,8.1,7.9,7.7,7.6,7.5,7.4,7.3,4},-1),0,10,20,30,40,50,60,62,64,66,68,70,72,74,76,78,80,85,90,95,100,100)</f>
        <v>100</v>
      </c>
      <c r="M139" s="17"/>
      <c r="N139" s="61" t="e">
        <f>LOOKUP(M139,标准!$K$28:$K$49,标准!$B$28:$B$49)</f>
        <v>#N/A</v>
      </c>
      <c r="O139" s="37"/>
      <c r="P139" s="16">
        <f>LOOKUP(O139,标准!$P$256:$P$282,标准!$O$256:$O$282)</f>
        <v>0</v>
      </c>
      <c r="Q139" s="43"/>
      <c r="R139" s="16">
        <f>CHOOSE(MATCH(Q139,{20,6.35,6.15,5.55,5.35,5.15,4.55,4.5,4.45,4.4,4.35,4.3,4.25,4.2,4.15,4.1,4.05,3.57,3.5,3.45,3.4,3.36,3.32,3.28,3.24,3.2,3.17,3.14,3.11,3.08,3.05,1},-1),0,10,20,30,40,50,60,62,64,66,68,70,72,74,76,78,80,85,90,95,100,101,102,103,104,105,106,107,108,109,110,110)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39" s="15" t="e">
        <f t="shared" si="4"/>
        <v>#DIV/0!</v>
      </c>
      <c r="T139" s="16" t="e">
        <f>LOOKUP(S139,标准!$H$328:$H$332,标准!$G$328:$G$332)</f>
        <v>#DIV/0!</v>
      </c>
    </row>
    <row r="140" spans="1:20" ht="14.25">
      <c r="A140" s="46"/>
      <c r="B140" s="1" t="s">
        <v>70</v>
      </c>
      <c r="C140" s="32"/>
      <c r="D140" s="33"/>
      <c r="E140" s="34" t="e">
        <f t="shared" si="5"/>
        <v>#DIV/0!</v>
      </c>
      <c r="F140" s="18" t="e">
        <f>LOOKUP(E140,标准!$K$4:$K$11,标准!$B$4:$B$11)</f>
        <v>#DIV/0!</v>
      </c>
      <c r="G140" s="17"/>
      <c r="H140" s="16">
        <f>LOOKUP(G140,标准!$E$229:$E$250,标准!$B$229:$B$250)</f>
        <v>0</v>
      </c>
      <c r="I140" s="30"/>
      <c r="J140" s="16">
        <f>LOOKUP(I140,标准!$K$130:$K$151,标准!$B$130:$B$151)</f>
        <v>60</v>
      </c>
      <c r="K140" s="30"/>
      <c r="L140" s="16">
        <f>CHOOSE(MATCH(K140,{30,10.7,10.5,10.3,10.1,9.9,9.7,9.5,9.3,9.1,8.9,8.7,8.5,8.3,8.1,7.9,7.7,7.6,7.5,7.4,7.3,4},-1),0,10,20,30,40,50,60,62,64,66,68,70,72,74,76,78,80,85,90,95,100,100)</f>
        <v>100</v>
      </c>
      <c r="M140" s="17"/>
      <c r="N140" s="61" t="e">
        <f>LOOKUP(M140,标准!$K$28:$K$49,标准!$B$28:$B$49)</f>
        <v>#N/A</v>
      </c>
      <c r="O140" s="37"/>
      <c r="P140" s="16">
        <f>LOOKUP(O140,标准!$P$256:$P$282,标准!$O$256:$O$282)</f>
        <v>0</v>
      </c>
      <c r="Q140" s="43"/>
      <c r="R140" s="16">
        <f>CHOOSE(MATCH(Q140,{20,6.35,6.15,5.55,5.35,5.15,4.55,4.5,4.45,4.4,4.35,4.3,4.25,4.2,4.15,4.1,4.05,3.57,3.5,3.45,3.4,3.36,3.32,3.28,3.24,3.2,3.17,3.14,3.11,3.08,3.05,1},-1),0,10,20,30,40,50,60,62,64,66,68,70,72,74,76,78,80,85,90,95,100,101,102,103,104,105,106,107,108,109,110,110)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40" s="15" t="e">
        <f t="shared" si="4"/>
        <v>#DIV/0!</v>
      </c>
      <c r="T140" s="16" t="e">
        <f>LOOKUP(S140,标准!$H$328:$H$332,标准!$G$328:$G$332)</f>
        <v>#DIV/0!</v>
      </c>
    </row>
    <row r="141" spans="1:20" ht="14.25">
      <c r="A141" s="46"/>
      <c r="B141" s="1" t="s">
        <v>70</v>
      </c>
      <c r="C141" s="32"/>
      <c r="D141" s="33"/>
      <c r="E141" s="34" t="e">
        <f t="shared" si="5"/>
        <v>#DIV/0!</v>
      </c>
      <c r="F141" s="18" t="e">
        <f>LOOKUP(E141,标准!$K$4:$K$11,标准!$B$4:$B$11)</f>
        <v>#DIV/0!</v>
      </c>
      <c r="G141" s="17"/>
      <c r="H141" s="16">
        <f>LOOKUP(G141,标准!$E$229:$E$250,标准!$B$229:$B$250)</f>
        <v>0</v>
      </c>
      <c r="I141" s="30"/>
      <c r="J141" s="16">
        <f>LOOKUP(I141,标准!$K$130:$K$151,标准!$B$130:$B$151)</f>
        <v>60</v>
      </c>
      <c r="K141" s="30"/>
      <c r="L141" s="16">
        <f>CHOOSE(MATCH(K141,{30,10.7,10.5,10.3,10.1,9.9,9.7,9.5,9.3,9.1,8.9,8.7,8.5,8.3,8.1,7.9,7.7,7.6,7.5,7.4,7.3,4},-1),0,10,20,30,40,50,60,62,64,66,68,70,72,74,76,78,80,85,90,95,100,100)</f>
        <v>100</v>
      </c>
      <c r="M141" s="17"/>
      <c r="N141" s="61" t="e">
        <f>LOOKUP(M141,标准!$K$28:$K$49,标准!$B$28:$B$49)</f>
        <v>#N/A</v>
      </c>
      <c r="O141" s="37"/>
      <c r="P141" s="16">
        <f>LOOKUP(O141,标准!$P$256:$P$282,标准!$O$256:$O$282)</f>
        <v>0</v>
      </c>
      <c r="Q141" s="43"/>
      <c r="R141" s="16">
        <f>CHOOSE(MATCH(Q141,{20,6.35,6.15,5.55,5.35,5.15,4.55,4.5,4.45,4.4,4.35,4.3,4.25,4.2,4.15,4.1,4.05,3.57,3.5,3.45,3.4,3.36,3.32,3.28,3.24,3.2,3.17,3.14,3.11,3.08,3.05,1},-1),0,10,20,30,40,50,60,62,64,66,68,70,72,74,76,78,80,85,90,95,100,101,102,103,104,105,106,107,108,109,110,110)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41" s="15" t="e">
        <f t="shared" si="4"/>
        <v>#DIV/0!</v>
      </c>
      <c r="T141" s="16" t="e">
        <f>LOOKUP(S141,标准!$H$328:$H$332,标准!$G$328:$G$332)</f>
        <v>#DIV/0!</v>
      </c>
    </row>
    <row r="142" spans="1:20" ht="14.25">
      <c r="A142" s="46"/>
      <c r="B142" s="1" t="s">
        <v>70</v>
      </c>
      <c r="C142" s="32"/>
      <c r="D142" s="33"/>
      <c r="E142" s="34" t="e">
        <f t="shared" si="5"/>
        <v>#DIV/0!</v>
      </c>
      <c r="F142" s="18" t="e">
        <f>LOOKUP(E142,标准!$K$4:$K$11,标准!$B$4:$B$11)</f>
        <v>#DIV/0!</v>
      </c>
      <c r="G142" s="17"/>
      <c r="H142" s="16">
        <f>LOOKUP(G142,标准!$E$229:$E$250,标准!$B$229:$B$250)</f>
        <v>0</v>
      </c>
      <c r="I142" s="30"/>
      <c r="J142" s="16">
        <f>LOOKUP(I142,标准!$K$130:$K$151,标准!$B$130:$B$151)</f>
        <v>60</v>
      </c>
      <c r="K142" s="30"/>
      <c r="L142" s="16">
        <f>CHOOSE(MATCH(K142,{30,10.7,10.5,10.3,10.1,9.9,9.7,9.5,9.3,9.1,8.9,8.7,8.5,8.3,8.1,7.9,7.7,7.6,7.5,7.4,7.3,4},-1),0,10,20,30,40,50,60,62,64,66,68,70,72,74,76,78,80,85,90,95,100,100)</f>
        <v>100</v>
      </c>
      <c r="M142" s="17"/>
      <c r="N142" s="61" t="e">
        <f>LOOKUP(M142,标准!$K$28:$K$49,标准!$B$28:$B$49)</f>
        <v>#N/A</v>
      </c>
      <c r="O142" s="37"/>
      <c r="P142" s="16">
        <f>LOOKUP(O142,标准!$P$256:$P$282,标准!$O$256:$O$282)</f>
        <v>0</v>
      </c>
      <c r="Q142" s="43"/>
      <c r="R142" s="16">
        <f>CHOOSE(MATCH(Q142,{20,6.35,6.15,5.55,5.35,5.15,4.55,4.5,4.45,4.4,4.35,4.3,4.25,4.2,4.15,4.1,4.05,3.57,3.5,3.45,3.4,3.36,3.32,3.28,3.24,3.2,3.17,3.14,3.11,3.08,3.05,1},-1),0,10,20,30,40,50,60,62,64,66,68,70,72,74,76,78,80,85,90,95,100,101,102,103,104,105,106,107,108,109,110,110)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42" s="15" t="e">
        <f t="shared" si="4"/>
        <v>#DIV/0!</v>
      </c>
      <c r="T142" s="16" t="e">
        <f>LOOKUP(S142,标准!$H$328:$H$332,标准!$G$328:$G$332)</f>
        <v>#DIV/0!</v>
      </c>
    </row>
    <row r="143" spans="1:20" ht="14.25">
      <c r="A143" s="46"/>
      <c r="B143" s="1" t="s">
        <v>70</v>
      </c>
      <c r="C143" s="32"/>
      <c r="D143" s="33"/>
      <c r="E143" s="34" t="e">
        <f t="shared" si="5"/>
        <v>#DIV/0!</v>
      </c>
      <c r="F143" s="18" t="e">
        <f>LOOKUP(E143,标准!$K$4:$K$11,标准!$B$4:$B$11)</f>
        <v>#DIV/0!</v>
      </c>
      <c r="G143" s="17"/>
      <c r="H143" s="16">
        <f>LOOKUP(G143,标准!$E$229:$E$250,标准!$B$229:$B$250)</f>
        <v>0</v>
      </c>
      <c r="I143" s="30"/>
      <c r="J143" s="16">
        <f>LOOKUP(I143,标准!$K$130:$K$151,标准!$B$130:$B$151)</f>
        <v>60</v>
      </c>
      <c r="K143" s="30"/>
      <c r="L143" s="16">
        <f>CHOOSE(MATCH(K143,{30,10.7,10.5,10.3,10.1,9.9,9.7,9.5,9.3,9.1,8.9,8.7,8.5,8.3,8.1,7.9,7.7,7.6,7.5,7.4,7.3,4},-1),0,10,20,30,40,50,60,62,64,66,68,70,72,74,76,78,80,85,90,95,100,100)</f>
        <v>100</v>
      </c>
      <c r="M143" s="17"/>
      <c r="N143" s="61" t="e">
        <f>LOOKUP(M143,标准!$K$28:$K$49,标准!$B$28:$B$49)</f>
        <v>#N/A</v>
      </c>
      <c r="O143" s="37"/>
      <c r="P143" s="16">
        <f>LOOKUP(O143,标准!$P$256:$P$282,标准!$O$256:$O$282)</f>
        <v>0</v>
      </c>
      <c r="Q143" s="43"/>
      <c r="R143" s="16">
        <f>CHOOSE(MATCH(Q143,{20,6.35,6.15,5.55,5.35,5.15,4.55,4.5,4.45,4.4,4.35,4.3,4.25,4.2,4.15,4.1,4.05,3.57,3.5,3.45,3.4,3.36,3.32,3.28,3.24,3.2,3.17,3.14,3.11,3.08,3.05,1},-1),0,10,20,30,40,50,60,62,64,66,68,70,72,74,76,78,80,85,90,95,100,101,102,103,104,105,106,107,108,109,110,110)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43" s="15" t="e">
        <f t="shared" si="4"/>
        <v>#DIV/0!</v>
      </c>
      <c r="T143" s="16" t="e">
        <f>LOOKUP(S143,标准!$H$328:$H$332,标准!$G$328:$G$332)</f>
        <v>#DIV/0!</v>
      </c>
    </row>
    <row r="144" spans="1:20" ht="14.25">
      <c r="A144" s="46"/>
      <c r="B144" s="1" t="s">
        <v>70</v>
      </c>
      <c r="C144" s="32"/>
      <c r="D144" s="33"/>
      <c r="E144" s="34" t="e">
        <f t="shared" si="5"/>
        <v>#DIV/0!</v>
      </c>
      <c r="F144" s="18" t="e">
        <f>LOOKUP(E144,标准!$K$4:$K$11,标准!$B$4:$B$11)</f>
        <v>#DIV/0!</v>
      </c>
      <c r="G144" s="17"/>
      <c r="H144" s="16">
        <f>LOOKUP(G144,标准!$E$229:$E$250,标准!$B$229:$B$250)</f>
        <v>0</v>
      </c>
      <c r="I144" s="30"/>
      <c r="J144" s="16">
        <f>LOOKUP(I144,标准!$K$130:$K$151,标准!$B$130:$B$151)</f>
        <v>60</v>
      </c>
      <c r="K144" s="30"/>
      <c r="L144" s="16">
        <f>CHOOSE(MATCH(K144,{30,10.7,10.5,10.3,10.1,9.9,9.7,9.5,9.3,9.1,8.9,8.7,8.5,8.3,8.1,7.9,7.7,7.6,7.5,7.4,7.3,4},-1),0,10,20,30,40,50,60,62,64,66,68,70,72,74,76,78,80,85,90,95,100,100)</f>
        <v>100</v>
      </c>
      <c r="M144" s="17"/>
      <c r="N144" s="61" t="e">
        <f>LOOKUP(M144,标准!$K$28:$K$49,标准!$B$28:$B$49)</f>
        <v>#N/A</v>
      </c>
      <c r="O144" s="37"/>
      <c r="P144" s="16">
        <f>LOOKUP(O144,标准!$P$256:$P$282,标准!$O$256:$O$282)</f>
        <v>0</v>
      </c>
      <c r="Q144" s="43"/>
      <c r="R144" s="16">
        <f>CHOOSE(MATCH(Q144,{20,6.35,6.15,5.55,5.35,5.15,4.55,4.5,4.45,4.4,4.35,4.3,4.25,4.2,4.15,4.1,4.05,3.57,3.5,3.45,3.4,3.36,3.32,3.28,3.24,3.2,3.17,3.14,3.11,3.08,3.05,1},-1),0,10,20,30,40,50,60,62,64,66,68,70,72,74,76,78,80,85,90,95,100,101,102,103,104,105,106,107,108,109,110,110)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44" s="15" t="e">
        <f t="shared" si="4"/>
        <v>#DIV/0!</v>
      </c>
      <c r="T144" s="16" t="e">
        <f>LOOKUP(S144,标准!$H$328:$H$332,标准!$G$328:$G$332)</f>
        <v>#DIV/0!</v>
      </c>
    </row>
    <row r="145" spans="1:20" ht="14.25">
      <c r="A145" s="46"/>
      <c r="B145" s="1" t="s">
        <v>70</v>
      </c>
      <c r="C145" s="32"/>
      <c r="D145" s="33"/>
      <c r="E145" s="34" t="e">
        <f t="shared" si="5"/>
        <v>#DIV/0!</v>
      </c>
      <c r="F145" s="18" t="e">
        <f>LOOKUP(E145,标准!$K$4:$K$11,标准!$B$4:$B$11)</f>
        <v>#DIV/0!</v>
      </c>
      <c r="G145" s="17"/>
      <c r="H145" s="16">
        <f>LOOKUP(G145,标准!$E$229:$E$250,标准!$B$229:$B$250)</f>
        <v>0</v>
      </c>
      <c r="I145" s="30"/>
      <c r="J145" s="16">
        <f>LOOKUP(I145,标准!$K$130:$K$151,标准!$B$130:$B$151)</f>
        <v>60</v>
      </c>
      <c r="K145" s="30"/>
      <c r="L145" s="16">
        <f>CHOOSE(MATCH(K145,{30,10.7,10.5,10.3,10.1,9.9,9.7,9.5,9.3,9.1,8.9,8.7,8.5,8.3,8.1,7.9,7.7,7.6,7.5,7.4,7.3,4},-1),0,10,20,30,40,50,60,62,64,66,68,70,72,74,76,78,80,85,90,95,100,100)</f>
        <v>100</v>
      </c>
      <c r="M145" s="17"/>
      <c r="N145" s="61" t="e">
        <f>LOOKUP(M145,标准!$K$28:$K$49,标准!$B$28:$B$49)</f>
        <v>#N/A</v>
      </c>
      <c r="O145" s="37"/>
      <c r="P145" s="16">
        <f>LOOKUP(O145,标准!$P$256:$P$282,标准!$O$256:$O$282)</f>
        <v>0</v>
      </c>
      <c r="Q145" s="43"/>
      <c r="R145" s="16">
        <f>CHOOSE(MATCH(Q145,{20,6.35,6.15,5.55,5.35,5.15,4.55,4.5,4.45,4.4,4.35,4.3,4.25,4.2,4.15,4.1,4.05,3.57,3.5,3.45,3.4,3.36,3.32,3.28,3.24,3.2,3.17,3.14,3.11,3.08,3.05,1},-1),0,10,20,30,40,50,60,62,64,66,68,70,72,74,76,78,80,85,90,95,100,101,102,103,104,105,106,107,108,109,110,110)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45" s="15" t="e">
        <f t="shared" si="4"/>
        <v>#DIV/0!</v>
      </c>
      <c r="T145" s="16" t="e">
        <f>LOOKUP(S145,标准!$H$328:$H$332,标准!$G$328:$G$332)</f>
        <v>#DIV/0!</v>
      </c>
    </row>
    <row r="146" spans="1:20" ht="14.25">
      <c r="A146" s="46"/>
      <c r="B146" s="1" t="s">
        <v>70</v>
      </c>
      <c r="C146" s="32"/>
      <c r="D146" s="33"/>
      <c r="E146" s="34" t="e">
        <f t="shared" si="5"/>
        <v>#DIV/0!</v>
      </c>
      <c r="F146" s="18" t="e">
        <f>LOOKUP(E146,标准!$K$4:$K$11,标准!$B$4:$B$11)</f>
        <v>#DIV/0!</v>
      </c>
      <c r="G146" s="17"/>
      <c r="H146" s="16">
        <f>LOOKUP(G146,标准!$E$229:$E$250,标准!$B$229:$B$250)</f>
        <v>0</v>
      </c>
      <c r="I146" s="30"/>
      <c r="J146" s="16">
        <f>LOOKUP(I146,标准!$K$130:$K$151,标准!$B$130:$B$151)</f>
        <v>60</v>
      </c>
      <c r="K146" s="30"/>
      <c r="L146" s="16">
        <f>CHOOSE(MATCH(K146,{30,10.7,10.5,10.3,10.1,9.9,9.7,9.5,9.3,9.1,8.9,8.7,8.5,8.3,8.1,7.9,7.7,7.6,7.5,7.4,7.3,4},-1),0,10,20,30,40,50,60,62,64,66,68,70,72,74,76,78,80,85,90,95,100,100)</f>
        <v>100</v>
      </c>
      <c r="M146" s="17"/>
      <c r="N146" s="61" t="e">
        <f>LOOKUP(M146,标准!$K$28:$K$49,标准!$B$28:$B$49)</f>
        <v>#N/A</v>
      </c>
      <c r="O146" s="37"/>
      <c r="P146" s="16">
        <f>LOOKUP(O146,标准!$P$256:$P$282,标准!$O$256:$O$282)</f>
        <v>0</v>
      </c>
      <c r="Q146" s="43"/>
      <c r="R146" s="16">
        <f>CHOOSE(MATCH(Q146,{20,6.35,6.15,5.55,5.35,5.15,4.55,4.5,4.45,4.4,4.35,4.3,4.25,4.2,4.15,4.1,4.05,3.57,3.5,3.45,3.4,3.36,3.32,3.28,3.24,3.2,3.17,3.14,3.11,3.08,3.05,1},-1),0,10,20,30,40,50,60,62,64,66,68,70,72,74,76,78,80,85,90,95,100,101,102,103,104,105,106,107,108,109,110,110)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46" s="15" t="e">
        <f t="shared" si="4"/>
        <v>#DIV/0!</v>
      </c>
      <c r="T146" s="16" t="e">
        <f>LOOKUP(S146,标准!$H$328:$H$332,标准!$G$328:$G$332)</f>
        <v>#DIV/0!</v>
      </c>
    </row>
    <row r="147" spans="1:20" ht="14.25">
      <c r="A147" s="46"/>
      <c r="B147" s="1" t="s">
        <v>70</v>
      </c>
      <c r="C147" s="32"/>
      <c r="D147" s="33"/>
      <c r="E147" s="34" t="e">
        <f t="shared" si="5"/>
        <v>#DIV/0!</v>
      </c>
      <c r="F147" s="18" t="e">
        <f>LOOKUP(E147,标准!$K$4:$K$11,标准!$B$4:$B$11)</f>
        <v>#DIV/0!</v>
      </c>
      <c r="G147" s="17"/>
      <c r="H147" s="16">
        <f>LOOKUP(G147,标准!$E$229:$E$250,标准!$B$229:$B$250)</f>
        <v>0</v>
      </c>
      <c r="I147" s="30"/>
      <c r="J147" s="16">
        <f>LOOKUP(I147,标准!$K$130:$K$151,标准!$B$130:$B$151)</f>
        <v>60</v>
      </c>
      <c r="K147" s="30"/>
      <c r="L147" s="16">
        <f>CHOOSE(MATCH(K147,{30,10.7,10.5,10.3,10.1,9.9,9.7,9.5,9.3,9.1,8.9,8.7,8.5,8.3,8.1,7.9,7.7,7.6,7.5,7.4,7.3,4},-1),0,10,20,30,40,50,60,62,64,66,68,70,72,74,76,78,80,85,90,95,100,100)</f>
        <v>100</v>
      </c>
      <c r="M147" s="17"/>
      <c r="N147" s="61" t="e">
        <f>LOOKUP(M147,标准!$K$28:$K$49,标准!$B$28:$B$49)</f>
        <v>#N/A</v>
      </c>
      <c r="O147" s="37"/>
      <c r="P147" s="16">
        <f>LOOKUP(O147,标准!$P$256:$P$282,标准!$O$256:$O$282)</f>
        <v>0</v>
      </c>
      <c r="Q147" s="43"/>
      <c r="R147" s="16">
        <f>CHOOSE(MATCH(Q147,{20,6.35,6.15,5.55,5.35,5.15,4.55,4.5,4.45,4.4,4.35,4.3,4.25,4.2,4.15,4.1,4.05,3.57,3.5,3.45,3.4,3.36,3.32,3.28,3.24,3.2,3.17,3.14,3.11,3.08,3.05,1},-1),0,10,20,30,40,50,60,62,64,66,68,70,72,74,76,78,80,85,90,95,100,101,102,103,104,105,106,107,108,109,110,110)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47" s="15" t="e">
        <f t="shared" si="4"/>
        <v>#DIV/0!</v>
      </c>
      <c r="T147" s="16" t="e">
        <f>LOOKUP(S147,标准!$H$328:$H$332,标准!$G$328:$G$332)</f>
        <v>#DIV/0!</v>
      </c>
    </row>
    <row r="148" spans="1:20" ht="14.25">
      <c r="A148" s="46"/>
      <c r="B148" s="1" t="s">
        <v>70</v>
      </c>
      <c r="C148" s="32"/>
      <c r="D148" s="33"/>
      <c r="E148" s="34" t="e">
        <f t="shared" si="5"/>
        <v>#DIV/0!</v>
      </c>
      <c r="F148" s="18" t="e">
        <f>LOOKUP(E148,标准!$K$4:$K$11,标准!$B$4:$B$11)</f>
        <v>#DIV/0!</v>
      </c>
      <c r="G148" s="17"/>
      <c r="H148" s="16">
        <f>LOOKUP(G148,标准!$E$229:$E$250,标准!$B$229:$B$250)</f>
        <v>0</v>
      </c>
      <c r="I148" s="30"/>
      <c r="J148" s="16">
        <f>LOOKUP(I148,标准!$K$130:$K$151,标准!$B$130:$B$151)</f>
        <v>60</v>
      </c>
      <c r="K148" s="30"/>
      <c r="L148" s="16">
        <f>CHOOSE(MATCH(K148,{30,10.7,10.5,10.3,10.1,9.9,9.7,9.5,9.3,9.1,8.9,8.7,8.5,8.3,8.1,7.9,7.7,7.6,7.5,7.4,7.3,4},-1),0,10,20,30,40,50,60,62,64,66,68,70,72,74,76,78,80,85,90,95,100,100)</f>
        <v>100</v>
      </c>
      <c r="M148" s="17"/>
      <c r="N148" s="61" t="e">
        <f>LOOKUP(M148,标准!$K$28:$K$49,标准!$B$28:$B$49)</f>
        <v>#N/A</v>
      </c>
      <c r="O148" s="37"/>
      <c r="P148" s="16">
        <f>LOOKUP(O148,标准!$P$256:$P$282,标准!$O$256:$O$282)</f>
        <v>0</v>
      </c>
      <c r="Q148" s="43"/>
      <c r="R148" s="16">
        <f>CHOOSE(MATCH(Q148,{20,6.35,6.15,5.55,5.35,5.15,4.55,4.5,4.45,4.4,4.35,4.3,4.25,4.2,4.15,4.1,4.05,3.57,3.5,3.45,3.4,3.36,3.32,3.28,3.24,3.2,3.17,3.14,3.11,3.08,3.05,1},-1),0,10,20,30,40,50,60,62,64,66,68,70,72,74,76,78,80,85,90,95,100,101,102,103,104,105,106,107,108,109,110,110)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48" s="15" t="e">
        <f t="shared" si="4"/>
        <v>#DIV/0!</v>
      </c>
      <c r="T148" s="16" t="e">
        <f>LOOKUP(S148,标准!$H$328:$H$332,标准!$G$328:$G$332)</f>
        <v>#DIV/0!</v>
      </c>
    </row>
    <row r="149" spans="1:20" ht="14.25">
      <c r="A149" s="46"/>
      <c r="B149" s="1" t="s">
        <v>70</v>
      </c>
      <c r="C149" s="32"/>
      <c r="D149" s="33"/>
      <c r="E149" s="34" t="e">
        <f t="shared" si="5"/>
        <v>#DIV/0!</v>
      </c>
      <c r="F149" s="18" t="e">
        <f>LOOKUP(E149,标准!$K$4:$K$11,标准!$B$4:$B$11)</f>
        <v>#DIV/0!</v>
      </c>
      <c r="G149" s="17"/>
      <c r="H149" s="16">
        <f>LOOKUP(G149,标准!$E$229:$E$250,标准!$B$229:$B$250)</f>
        <v>0</v>
      </c>
      <c r="I149" s="30"/>
      <c r="J149" s="16">
        <f>LOOKUP(I149,标准!$K$130:$K$151,标准!$B$130:$B$151)</f>
        <v>60</v>
      </c>
      <c r="K149" s="30"/>
      <c r="L149" s="16">
        <f>CHOOSE(MATCH(K149,{30,10.7,10.5,10.3,10.1,9.9,9.7,9.5,9.3,9.1,8.9,8.7,8.5,8.3,8.1,7.9,7.7,7.6,7.5,7.4,7.3,4},-1),0,10,20,30,40,50,60,62,64,66,68,70,72,74,76,78,80,85,90,95,100,100)</f>
        <v>100</v>
      </c>
      <c r="M149" s="17"/>
      <c r="N149" s="61" t="e">
        <f>LOOKUP(M149,标准!$K$28:$K$49,标准!$B$28:$B$49)</f>
        <v>#N/A</v>
      </c>
      <c r="O149" s="37"/>
      <c r="P149" s="16">
        <f>LOOKUP(O149,标准!$P$256:$P$282,标准!$O$256:$O$282)</f>
        <v>0</v>
      </c>
      <c r="Q149" s="43"/>
      <c r="R149" s="16">
        <f>CHOOSE(MATCH(Q149,{20,6.35,6.15,5.55,5.35,5.15,4.55,4.5,4.45,4.4,4.35,4.3,4.25,4.2,4.15,4.1,4.05,3.57,3.5,3.45,3.4,3.36,3.32,3.28,3.24,3.2,3.17,3.14,3.11,3.08,3.05,1},-1),0,10,20,30,40,50,60,62,64,66,68,70,72,74,76,78,80,85,90,95,100,101,102,103,104,105,106,107,108,109,110,110)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49" s="15" t="e">
        <f t="shared" si="4"/>
        <v>#DIV/0!</v>
      </c>
      <c r="T149" s="16" t="e">
        <f>LOOKUP(S149,标准!$H$328:$H$332,标准!$G$328:$G$332)</f>
        <v>#DIV/0!</v>
      </c>
    </row>
    <row r="150" spans="1:20" ht="14.25">
      <c r="A150" s="46"/>
      <c r="B150" s="1" t="s">
        <v>70</v>
      </c>
      <c r="C150" s="32"/>
      <c r="D150" s="33"/>
      <c r="E150" s="34" t="e">
        <f t="shared" si="5"/>
        <v>#DIV/0!</v>
      </c>
      <c r="F150" s="18" t="e">
        <f>LOOKUP(E150,标准!$K$4:$K$11,标准!$B$4:$B$11)</f>
        <v>#DIV/0!</v>
      </c>
      <c r="G150" s="17"/>
      <c r="H150" s="16">
        <f>LOOKUP(G150,标准!$E$229:$E$250,标准!$B$229:$B$250)</f>
        <v>0</v>
      </c>
      <c r="I150" s="30"/>
      <c r="J150" s="16">
        <f>LOOKUP(I150,标准!$K$130:$K$151,标准!$B$130:$B$151)</f>
        <v>60</v>
      </c>
      <c r="K150" s="30"/>
      <c r="L150" s="16">
        <f>CHOOSE(MATCH(K150,{30,10.7,10.5,10.3,10.1,9.9,9.7,9.5,9.3,9.1,8.9,8.7,8.5,8.3,8.1,7.9,7.7,7.6,7.5,7.4,7.3,4},-1),0,10,20,30,40,50,60,62,64,66,68,70,72,74,76,78,80,85,90,95,100,100)</f>
        <v>100</v>
      </c>
      <c r="M150" s="17"/>
      <c r="N150" s="61" t="e">
        <f>LOOKUP(M150,标准!$K$28:$K$49,标准!$B$28:$B$49)</f>
        <v>#N/A</v>
      </c>
      <c r="O150" s="37"/>
      <c r="P150" s="16">
        <f>LOOKUP(O150,标准!$P$256:$P$282,标准!$O$256:$O$282)</f>
        <v>0</v>
      </c>
      <c r="Q150" s="43"/>
      <c r="R150" s="16">
        <f>CHOOSE(MATCH(Q150,{20,6.35,6.15,5.55,5.35,5.15,4.55,4.5,4.45,4.4,4.35,4.3,4.25,4.2,4.15,4.1,4.05,3.57,3.5,3.45,3.4,3.36,3.32,3.28,3.24,3.2,3.17,3.14,3.11,3.08,3.05,1},-1),0,10,20,30,40,50,60,62,64,66,68,70,72,74,76,78,80,85,90,95,100,101,102,103,104,105,106,107,108,109,110,110)</f>
        <v>110</v>
      </c>
      <c r="S150" s="15" t="e">
        <f t="shared" si="4"/>
        <v>#DIV/0!</v>
      </c>
      <c r="T150" s="16" t="e">
        <f>LOOKUP(S150,标准!$H$328:$H$332,标准!$G$328:$G$332)</f>
        <v>#DIV/0!</v>
      </c>
    </row>
  </sheetData>
  <mergeCells count="11">
    <mergeCell ref="M1:N1"/>
    <mergeCell ref="O1:P1"/>
    <mergeCell ref="Q1:R1"/>
    <mergeCell ref="S1:S2"/>
    <mergeCell ref="T1:T2"/>
    <mergeCell ref="A1:A2"/>
    <mergeCell ref="B1:B2"/>
    <mergeCell ref="C1:F1"/>
    <mergeCell ref="G1:H1"/>
    <mergeCell ref="I1:J1"/>
    <mergeCell ref="K1:L1"/>
  </mergeCells>
  <phoneticPr fontId="11" type="noConversion"/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50"/>
  <sheetViews>
    <sheetView topLeftCell="C1" workbookViewId="0">
      <selection activeCell="T3" sqref="T3"/>
    </sheetView>
  </sheetViews>
  <sheetFormatPr defaultColWidth="9" defaultRowHeight="13.5"/>
  <sheetData>
    <row r="1" spans="1:20">
      <c r="A1" s="64" t="s">
        <v>93</v>
      </c>
      <c r="B1" s="70" t="s">
        <v>63</v>
      </c>
      <c r="C1" s="66" t="s">
        <v>74</v>
      </c>
      <c r="D1" s="71"/>
      <c r="E1" s="71"/>
      <c r="F1" s="67"/>
      <c r="G1" s="72" t="s">
        <v>90</v>
      </c>
      <c r="H1" s="69"/>
      <c r="I1" s="72" t="s">
        <v>77</v>
      </c>
      <c r="J1" s="69"/>
      <c r="K1" s="72" t="s">
        <v>76</v>
      </c>
      <c r="L1" s="69"/>
      <c r="M1" s="66" t="s">
        <v>75</v>
      </c>
      <c r="N1" s="67"/>
      <c r="O1" s="66" t="s">
        <v>95</v>
      </c>
      <c r="P1" s="67"/>
      <c r="Q1" s="66" t="s">
        <v>96</v>
      </c>
      <c r="R1" s="67"/>
      <c r="S1" s="68" t="s">
        <v>64</v>
      </c>
      <c r="T1" s="69" t="s">
        <v>65</v>
      </c>
    </row>
    <row r="2" spans="1:20">
      <c r="A2" s="65"/>
      <c r="B2" s="70"/>
      <c r="C2" s="31" t="s">
        <v>66</v>
      </c>
      <c r="D2" s="29" t="s">
        <v>67</v>
      </c>
      <c r="E2" s="29" t="s">
        <v>68</v>
      </c>
      <c r="F2" s="58" t="s">
        <v>15</v>
      </c>
      <c r="G2" s="58" t="s">
        <v>69</v>
      </c>
      <c r="H2" s="58" t="s">
        <v>15</v>
      </c>
      <c r="I2" s="29" t="s">
        <v>69</v>
      </c>
      <c r="J2" s="58" t="s">
        <v>15</v>
      </c>
      <c r="K2" s="29" t="s">
        <v>69</v>
      </c>
      <c r="L2" s="58" t="s">
        <v>15</v>
      </c>
      <c r="M2" s="58" t="s">
        <v>69</v>
      </c>
      <c r="N2" s="58" t="s">
        <v>15</v>
      </c>
      <c r="O2" s="59" t="s">
        <v>72</v>
      </c>
      <c r="P2" s="59" t="s">
        <v>73</v>
      </c>
      <c r="Q2" s="42" t="s">
        <v>72</v>
      </c>
      <c r="R2" s="59" t="s">
        <v>73</v>
      </c>
      <c r="S2" s="68"/>
      <c r="T2" s="69"/>
    </row>
    <row r="3" spans="1:20" ht="14.25">
      <c r="A3" s="46"/>
      <c r="B3" s="63" t="s">
        <v>94</v>
      </c>
      <c r="C3" s="32"/>
      <c r="D3" s="33"/>
      <c r="E3" s="34" t="e">
        <f>D3/(C3*C3)</f>
        <v>#DIV/0!</v>
      </c>
      <c r="F3" s="18" t="e">
        <f>LOOKUP(E3,标准!$K$16:$K$23,标准!$B$16:$B$23)</f>
        <v>#DIV/0!</v>
      </c>
      <c r="G3" s="17"/>
      <c r="H3" s="16">
        <f>LOOKUP(G3,标准!$O$229:$O$250,标准!$L$229:$L$250)</f>
        <v>0</v>
      </c>
      <c r="I3" s="30"/>
      <c r="J3" s="16">
        <f>LOOKUP(I3,标准!$K$156:$K$177,标准!$B$156:$B$177)</f>
        <v>10</v>
      </c>
      <c r="K3" s="30"/>
      <c r="L3" s="16">
        <f>CHOOSE(MATCH(K3,{30,11.7,11.5,11.3,11.1,10.9,10.7,10.5,10.3,10.1,9.9,9.7,9.5,9.3,9.1,8.9,8.7,8.4,8.1,8,7.9,4},-1),0,10,20,30,40,50,60,62,64,66,68,70,72,74,76,78,80,85,90,95,100,100)</f>
        <v>100</v>
      </c>
      <c r="M3" s="17"/>
      <c r="N3" s="61" t="e">
        <f>LOOKUP(M3,标准!$K$54:$K$75,标准!$B$54:$B$75)</f>
        <v>#N/A</v>
      </c>
      <c r="O3" s="37"/>
      <c r="P3" s="16">
        <f>LOOKUP(O3,标准!$L$290:$L$321,标准!$I$290:$I$321)</f>
        <v>0</v>
      </c>
      <c r="Q3" s="43"/>
      <c r="R3" s="16">
        <f>CHOOSE(MATCH(Q3,{20,5.35,5.25,5.15,5.05,4.55,4.45,4.4,4.35,4.3,4.25,4.2,4.15,4.1,4.05,4,3.55,3.47,3.39,3.32,3.25,3.2,3.15,3.1,3.05,3,2.55,2.5,2.45,2.4,2.35,1},-1),0,10,20,30,40,50,60,62,64,66,68,70,72,74,76,78,80,85,90,95,100,101,102,103,104,105,106,107,108,109,110,110)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3" s="15" t="e">
        <f>F3*0.15+H3*0.1+J3*0.1+L3*0.2+N3*0.15+P3*0.1+R3*0.2</f>
        <v>#DIV/0!</v>
      </c>
      <c r="T3" s="16" t="e">
        <f>LOOKUP(S3,标准!$H$328:$H$332,标准!$G$328:$G$332)</f>
        <v>#DIV/0!</v>
      </c>
    </row>
    <row r="4" spans="1:20" ht="14.25">
      <c r="A4" s="46"/>
      <c r="B4" s="63" t="s">
        <v>94</v>
      </c>
      <c r="C4" s="32"/>
      <c r="D4" s="33"/>
      <c r="E4" s="34" t="e">
        <f>D4/(C4*C4)</f>
        <v>#DIV/0!</v>
      </c>
      <c r="F4" s="18" t="e">
        <f>LOOKUP(E4,标准!$K$16:$K$23,标准!$B$16:$B$23)</f>
        <v>#DIV/0!</v>
      </c>
      <c r="G4" s="17"/>
      <c r="H4" s="16">
        <f>LOOKUP(G4,标准!$O$229:$O$250,标准!$L$229:$L$250)</f>
        <v>0</v>
      </c>
      <c r="I4" s="30"/>
      <c r="J4" s="16">
        <f>LOOKUP(I4,标准!$K$156:$K$177,标准!$B$156:$B$177)</f>
        <v>10</v>
      </c>
      <c r="K4" s="30"/>
      <c r="L4" s="16">
        <f>CHOOSE(MATCH(K4,{30,11.7,11.5,11.3,11.1,10.9,10.7,10.5,10.3,10.1,9.9,9.7,9.5,9.3,9.1,8.9,8.7,8.4,8.1,8,7.9,4},-1),0,10,20,30,40,50,60,62,64,66,68,70,72,74,76,78,80,85,90,95,100,100)</f>
        <v>100</v>
      </c>
      <c r="M4" s="17"/>
      <c r="N4" s="61" t="e">
        <f>LOOKUP(M4,标准!$K$54:$K$75,标准!$B$54:$B$75)</f>
        <v>#N/A</v>
      </c>
      <c r="O4" s="37"/>
      <c r="P4" s="16">
        <f>LOOKUP(O4,标准!$L$290:$L$321,标准!$I$290:$I$321)</f>
        <v>0</v>
      </c>
      <c r="Q4" s="43"/>
      <c r="R4" s="16">
        <f>CHOOSE(MATCH(Q4,{20,5.35,5.25,5.15,5.05,4.55,4.45,4.4,4.35,4.3,4.25,4.2,4.15,4.1,4.05,4,3.55,3.47,3.39,3.32,3.25,3.2,3.15,3.1,3.05,3,2.55,2.5,2.45,2.4,2.35,1},-1),0,10,20,30,40,50,60,62,64,66,68,70,72,74,76,78,80,85,90,95,100,101,102,103,104,105,106,107,108,109,110,110)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4" s="15" t="e">
        <f t="shared" ref="S4:S67" si="0">F4*0.15+H4*0.1+J4*0.1+L4*0.2+N4*0.15+P4*0.1+R4*0.2</f>
        <v>#DIV/0!</v>
      </c>
      <c r="T4" s="16" t="e">
        <f>LOOKUP(S4,标准!$H$328:$H$332,标准!$G$328:$G$332)</f>
        <v>#DIV/0!</v>
      </c>
    </row>
    <row r="5" spans="1:20" ht="14.25">
      <c r="A5" s="46"/>
      <c r="B5" s="63" t="s">
        <v>94</v>
      </c>
      <c r="C5" s="32"/>
      <c r="D5" s="33"/>
      <c r="E5" s="34" t="e">
        <f>D5/(C5*C5)</f>
        <v>#DIV/0!</v>
      </c>
      <c r="F5" s="18" t="e">
        <f>LOOKUP(E5,标准!$K$16:$K$23,标准!$B$16:$B$23)</f>
        <v>#DIV/0!</v>
      </c>
      <c r="G5" s="17"/>
      <c r="H5" s="16">
        <f>LOOKUP(G5,标准!$O$229:$O$250,标准!$L$229:$L$250)</f>
        <v>0</v>
      </c>
      <c r="I5" s="30"/>
      <c r="J5" s="16">
        <f>LOOKUP(I5,标准!$K$156:$K$177,标准!$B$156:$B$177)</f>
        <v>10</v>
      </c>
      <c r="K5" s="30"/>
      <c r="L5" s="16">
        <f>CHOOSE(MATCH(K5,{30,11.7,11.5,11.3,11.1,10.9,10.7,10.5,10.3,10.1,9.9,9.7,9.5,9.3,9.1,8.9,8.7,8.4,8.1,8,7.9,4},-1),0,10,20,30,40,50,60,62,64,66,68,70,72,74,76,78,80,85,90,95,100,100)</f>
        <v>100</v>
      </c>
      <c r="M5" s="17"/>
      <c r="N5" s="61" t="e">
        <f>LOOKUP(M5,标准!$K$54:$K$75,标准!$B$54:$B$75)</f>
        <v>#N/A</v>
      </c>
      <c r="O5" s="37"/>
      <c r="P5" s="16">
        <f>LOOKUP(O5,标准!$L$290:$L$321,标准!$I$290:$I$321)</f>
        <v>0</v>
      </c>
      <c r="Q5" s="43"/>
      <c r="R5" s="16">
        <f>CHOOSE(MATCH(Q5,{20,5.35,5.25,5.15,5.05,4.55,4.45,4.4,4.35,4.3,4.25,4.2,4.15,4.1,4.05,4,3.55,3.47,3.39,3.32,3.25,3.2,3.15,3.1,3.05,3,2.55,2.5,2.45,2.4,2.35,1},-1),0,10,20,30,40,50,60,62,64,66,68,70,72,74,76,78,80,85,90,95,100,101,102,103,104,105,106,107,108,109,110,110)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5" s="15" t="e">
        <f t="shared" si="0"/>
        <v>#DIV/0!</v>
      </c>
      <c r="T5" s="16" t="e">
        <f>LOOKUP(S5,标准!$H$328:$H$332,标准!$G$328:$G$332)</f>
        <v>#DIV/0!</v>
      </c>
    </row>
    <row r="6" spans="1:20" ht="14.25">
      <c r="A6" s="46"/>
      <c r="B6" s="63" t="s">
        <v>94</v>
      </c>
      <c r="C6" s="38"/>
      <c r="D6" s="39"/>
      <c r="E6" s="34" t="e">
        <f>D6/(C6*C6)</f>
        <v>#DIV/0!</v>
      </c>
      <c r="F6" s="18" t="e">
        <f>LOOKUP(E6,标准!$K$16:$K$23,标准!$B$16:$B$23)</f>
        <v>#DIV/0!</v>
      </c>
      <c r="G6" s="17"/>
      <c r="H6" s="16">
        <f>LOOKUP(G6,标准!$O$229:$O$250,标准!$L$229:$L$250)</f>
        <v>0</v>
      </c>
      <c r="I6" s="30"/>
      <c r="J6" s="16">
        <f>LOOKUP(I6,标准!$K$156:$K$177,标准!$B$156:$B$177)</f>
        <v>10</v>
      </c>
      <c r="K6" s="30"/>
      <c r="L6" s="16">
        <f>CHOOSE(MATCH(K6,{30,11.7,11.5,11.3,11.1,10.9,10.7,10.5,10.3,10.1,9.9,9.7,9.5,9.3,9.1,8.9,8.7,8.4,8.1,8,7.9,4},-1),0,10,20,30,40,50,60,62,64,66,68,70,72,74,76,78,80,85,90,95,100,100)</f>
        <v>100</v>
      </c>
      <c r="M6" s="17"/>
      <c r="N6" s="61" t="e">
        <f>LOOKUP(M6,标准!$K$54:$K$75,标准!$B$54:$B$75)</f>
        <v>#N/A</v>
      </c>
      <c r="O6" s="37"/>
      <c r="P6" s="16">
        <f>LOOKUP(O6,标准!$L$290:$L$321,标准!$I$290:$I$321)</f>
        <v>0</v>
      </c>
      <c r="Q6" s="43"/>
      <c r="R6" s="16">
        <f>CHOOSE(MATCH(Q6,{20,5.35,5.25,5.15,5.05,4.55,4.45,4.4,4.35,4.3,4.25,4.2,4.15,4.1,4.05,4,3.55,3.47,3.39,3.32,3.25,3.2,3.15,3.1,3.05,3,2.55,2.5,2.45,2.4,2.35,1},-1),0,10,20,30,40,50,60,62,64,66,68,70,72,74,76,78,80,85,90,95,100,101,102,103,104,105,106,107,108,109,110,110)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6" s="15" t="e">
        <f t="shared" si="0"/>
        <v>#DIV/0!</v>
      </c>
      <c r="T6" s="16" t="e">
        <f>LOOKUP(S6,标准!$H$328:$H$332,标准!$G$328:$G$332)</f>
        <v>#DIV/0!</v>
      </c>
    </row>
    <row r="7" spans="1:20" ht="14.25">
      <c r="A7" s="46"/>
      <c r="B7" s="63" t="s">
        <v>94</v>
      </c>
      <c r="C7" s="38"/>
      <c r="D7" s="39"/>
      <c r="E7" s="34" t="e">
        <f>D7/(C7*C7)</f>
        <v>#DIV/0!</v>
      </c>
      <c r="F7" s="18" t="e">
        <f>LOOKUP(E7,标准!$K$16:$K$23,标准!$B$16:$B$23)</f>
        <v>#DIV/0!</v>
      </c>
      <c r="G7" s="17"/>
      <c r="H7" s="16">
        <f>LOOKUP(G7,标准!$O$229:$O$250,标准!$L$229:$L$250)</f>
        <v>0</v>
      </c>
      <c r="I7" s="30"/>
      <c r="J7" s="16">
        <f>LOOKUP(I7,标准!$K$156:$K$177,标准!$B$156:$B$177)</f>
        <v>10</v>
      </c>
      <c r="K7" s="30"/>
      <c r="L7" s="16">
        <f>CHOOSE(MATCH(K7,{30,11.7,11.5,11.3,11.1,10.9,10.7,10.5,10.3,10.1,9.9,9.7,9.5,9.3,9.1,8.9,8.7,8.4,8.1,8,7.9,4},-1),0,10,20,30,40,50,60,62,64,66,68,70,72,74,76,78,80,85,90,95,100,100)</f>
        <v>100</v>
      </c>
      <c r="M7" s="17"/>
      <c r="N7" s="61" t="e">
        <f>LOOKUP(M7,标准!$K$54:$K$75,标准!$B$54:$B$75)</f>
        <v>#N/A</v>
      </c>
      <c r="O7" s="37"/>
      <c r="P7" s="16">
        <f>LOOKUP(O7,标准!$L$290:$L$321,标准!$I$290:$I$321)</f>
        <v>0</v>
      </c>
      <c r="Q7" s="43"/>
      <c r="R7" s="16">
        <f>CHOOSE(MATCH(Q7,{20,5.35,5.25,5.15,5.05,4.55,4.45,4.4,4.35,4.3,4.25,4.2,4.15,4.1,4.05,4,3.55,3.47,3.39,3.32,3.25,3.2,3.15,3.1,3.05,3,2.55,2.5,2.45,2.4,2.35,1},-1),0,10,20,30,40,50,60,62,64,66,68,70,72,74,76,78,80,85,90,95,100,101,102,103,104,105,106,107,108,109,110,110)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7" s="15" t="e">
        <f t="shared" si="0"/>
        <v>#DIV/0!</v>
      </c>
      <c r="T7" s="16" t="e">
        <f>LOOKUP(S7,标准!$H$328:$H$332,标准!$G$328:$G$332)</f>
        <v>#DIV/0!</v>
      </c>
    </row>
    <row r="8" spans="1:20" ht="14.25">
      <c r="A8" s="46"/>
      <c r="B8" s="63" t="s">
        <v>94</v>
      </c>
      <c r="C8" s="38"/>
      <c r="D8" s="39"/>
      <c r="E8" s="34" t="e">
        <f t="shared" ref="E8:E71" si="1">D8/(C8*C8)</f>
        <v>#DIV/0!</v>
      </c>
      <c r="F8" s="18" t="e">
        <f>LOOKUP(E8,标准!$K$16:$K$23,标准!$B$16:$B$23)</f>
        <v>#DIV/0!</v>
      </c>
      <c r="G8" s="17"/>
      <c r="H8" s="16">
        <f>LOOKUP(G8,标准!$O$229:$O$250,标准!$L$229:$L$250)</f>
        <v>0</v>
      </c>
      <c r="I8" s="30"/>
      <c r="J8" s="16">
        <f>LOOKUP(I8,标准!$K$156:$K$177,标准!$B$156:$B$177)</f>
        <v>10</v>
      </c>
      <c r="K8" s="30"/>
      <c r="L8" s="16">
        <f>CHOOSE(MATCH(K8,{30,11.7,11.5,11.3,11.1,10.9,10.7,10.5,10.3,10.1,9.9,9.7,9.5,9.3,9.1,8.9,8.7,8.4,8.1,8,7.9,4},-1),0,10,20,30,40,50,60,62,64,66,68,70,72,74,76,78,80,85,90,95,100,100)</f>
        <v>100</v>
      </c>
      <c r="M8" s="17"/>
      <c r="N8" s="61" t="e">
        <f>LOOKUP(M8,标准!$K$54:$K$75,标准!$B$54:$B$75)</f>
        <v>#N/A</v>
      </c>
      <c r="O8" s="37"/>
      <c r="P8" s="16">
        <f>LOOKUP(O8,标准!$L$290:$L$321,标准!$I$290:$I$321)</f>
        <v>0</v>
      </c>
      <c r="Q8" s="43"/>
      <c r="R8" s="16">
        <f>CHOOSE(MATCH(Q8,{20,5.35,5.25,5.15,5.05,4.55,4.45,4.4,4.35,4.3,4.25,4.2,4.15,4.1,4.05,4,3.55,3.47,3.39,3.32,3.25,3.2,3.15,3.1,3.05,3,2.55,2.5,2.45,2.4,2.35,1},-1),0,10,20,30,40,50,60,62,64,66,68,70,72,74,76,78,80,85,90,95,100,101,102,103,104,105,106,107,108,109,110,110)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8" s="15" t="e">
        <f t="shared" si="0"/>
        <v>#DIV/0!</v>
      </c>
      <c r="T8" s="16" t="e">
        <f>LOOKUP(S8,标准!$H$328:$H$332,标准!$G$328:$G$332)</f>
        <v>#DIV/0!</v>
      </c>
    </row>
    <row r="9" spans="1:20" ht="14.25">
      <c r="A9" s="46"/>
      <c r="B9" s="63" t="s">
        <v>94</v>
      </c>
      <c r="C9" s="38"/>
      <c r="D9" s="39"/>
      <c r="E9" s="34" t="e">
        <f t="shared" si="1"/>
        <v>#DIV/0!</v>
      </c>
      <c r="F9" s="18" t="e">
        <f>LOOKUP(E9,标准!$K$16:$K$23,标准!$B$16:$B$23)</f>
        <v>#DIV/0!</v>
      </c>
      <c r="G9" s="17"/>
      <c r="H9" s="16">
        <f>LOOKUP(G9,标准!$O$229:$O$250,标准!$L$229:$L$250)</f>
        <v>0</v>
      </c>
      <c r="I9" s="30"/>
      <c r="J9" s="16">
        <f>LOOKUP(I9,标准!$K$156:$K$177,标准!$B$156:$B$177)</f>
        <v>10</v>
      </c>
      <c r="K9" s="30"/>
      <c r="L9" s="16">
        <f>CHOOSE(MATCH(K9,{30,11.7,11.5,11.3,11.1,10.9,10.7,10.5,10.3,10.1,9.9,9.7,9.5,9.3,9.1,8.9,8.7,8.4,8.1,8,7.9,4},-1),0,10,20,30,40,50,60,62,64,66,68,70,72,74,76,78,80,85,90,95,100,100)</f>
        <v>100</v>
      </c>
      <c r="M9" s="17"/>
      <c r="N9" s="61" t="e">
        <f>LOOKUP(M9,标准!$K$54:$K$75,标准!$B$54:$B$75)</f>
        <v>#N/A</v>
      </c>
      <c r="O9" s="37"/>
      <c r="P9" s="16">
        <f>LOOKUP(O9,标准!$L$290:$L$321,标准!$I$290:$I$321)</f>
        <v>0</v>
      </c>
      <c r="Q9" s="43"/>
      <c r="R9" s="16">
        <f>CHOOSE(MATCH(Q9,{20,5.35,5.25,5.15,5.05,4.55,4.45,4.4,4.35,4.3,4.25,4.2,4.15,4.1,4.05,4,3.55,3.47,3.39,3.32,3.25,3.2,3.15,3.1,3.05,3,2.55,2.5,2.45,2.4,2.35,1},-1),0,10,20,30,40,50,60,62,64,66,68,70,72,74,76,78,80,85,90,95,100,101,102,103,104,105,106,107,108,109,110,110)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9" s="15" t="e">
        <f t="shared" si="0"/>
        <v>#DIV/0!</v>
      </c>
      <c r="T9" s="16" t="e">
        <f>LOOKUP(S9,标准!$H$328:$H$332,标准!$G$328:$G$332)</f>
        <v>#DIV/0!</v>
      </c>
    </row>
    <row r="10" spans="1:20" ht="14.25">
      <c r="A10" s="46"/>
      <c r="B10" s="63" t="s">
        <v>94</v>
      </c>
      <c r="C10" s="38"/>
      <c r="D10" s="39"/>
      <c r="E10" s="34" t="e">
        <f t="shared" si="1"/>
        <v>#DIV/0!</v>
      </c>
      <c r="F10" s="18" t="e">
        <f>LOOKUP(E10,标准!$K$16:$K$23,标准!$B$16:$B$23)</f>
        <v>#DIV/0!</v>
      </c>
      <c r="G10" s="17"/>
      <c r="H10" s="16">
        <f>LOOKUP(G10,标准!$O$229:$O$250,标准!$L$229:$L$250)</f>
        <v>0</v>
      </c>
      <c r="I10" s="30"/>
      <c r="J10" s="16">
        <f>LOOKUP(I10,标准!$K$156:$K$177,标准!$B$156:$B$177)</f>
        <v>10</v>
      </c>
      <c r="K10" s="30"/>
      <c r="L10" s="16">
        <f>CHOOSE(MATCH(K10,{30,11.7,11.5,11.3,11.1,10.9,10.7,10.5,10.3,10.1,9.9,9.7,9.5,9.3,9.1,8.9,8.7,8.4,8.1,8,7.9,4},-1),0,10,20,30,40,50,60,62,64,66,68,70,72,74,76,78,80,85,90,95,100,100)</f>
        <v>100</v>
      </c>
      <c r="M10" s="17"/>
      <c r="N10" s="61" t="e">
        <f>LOOKUP(M10,标准!$K$54:$K$75,标准!$B$54:$B$75)</f>
        <v>#N/A</v>
      </c>
      <c r="O10" s="37"/>
      <c r="P10" s="16">
        <f>LOOKUP(O10,标准!$L$290:$L$321,标准!$I$290:$I$321)</f>
        <v>0</v>
      </c>
      <c r="Q10" s="43"/>
      <c r="R10" s="16">
        <f>CHOOSE(MATCH(Q10,{20,5.35,5.25,5.15,5.05,4.55,4.45,4.4,4.35,4.3,4.25,4.2,4.15,4.1,4.05,4,3.55,3.47,3.39,3.32,3.25,3.2,3.15,3.1,3.05,3,2.55,2.5,2.45,2.4,2.35,1},-1),0,10,20,30,40,50,60,62,64,66,68,70,72,74,76,78,80,85,90,95,100,101,102,103,104,105,106,107,108,109,110,110)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0" s="15" t="e">
        <f t="shared" si="0"/>
        <v>#DIV/0!</v>
      </c>
      <c r="T10" s="16" t="e">
        <f>LOOKUP(S10,标准!$H$328:$H$332,标准!$G$328:$G$332)</f>
        <v>#DIV/0!</v>
      </c>
    </row>
    <row r="11" spans="1:20" ht="14.25">
      <c r="A11" s="46"/>
      <c r="B11" s="63" t="s">
        <v>94</v>
      </c>
      <c r="C11" s="40"/>
      <c r="D11" s="41"/>
      <c r="E11" s="34" t="e">
        <f t="shared" si="1"/>
        <v>#DIV/0!</v>
      </c>
      <c r="F11" s="18" t="e">
        <f>LOOKUP(E11,标准!$K$16:$K$23,标准!$B$16:$B$23)</f>
        <v>#DIV/0!</v>
      </c>
      <c r="G11" s="17"/>
      <c r="H11" s="16">
        <f>LOOKUP(G11,标准!$O$229:$O$250,标准!$L$229:$L$250)</f>
        <v>0</v>
      </c>
      <c r="I11" s="30"/>
      <c r="J11" s="16">
        <f>LOOKUP(I11,标准!$K$156:$K$177,标准!$B$156:$B$177)</f>
        <v>10</v>
      </c>
      <c r="K11" s="30"/>
      <c r="L11" s="16">
        <f>CHOOSE(MATCH(K11,{30,11.7,11.5,11.3,11.1,10.9,10.7,10.5,10.3,10.1,9.9,9.7,9.5,9.3,9.1,8.9,8.7,8.4,8.1,8,7.9,4},-1),0,10,20,30,40,50,60,62,64,66,68,70,72,74,76,78,80,85,90,95,100,100)</f>
        <v>100</v>
      </c>
      <c r="M11" s="17"/>
      <c r="N11" s="61" t="e">
        <f>LOOKUP(M11,标准!$K$54:$K$75,标准!$B$54:$B$75)</f>
        <v>#N/A</v>
      </c>
      <c r="O11" s="37"/>
      <c r="P11" s="16">
        <f>LOOKUP(O11,标准!$L$290:$L$321,标准!$I$290:$I$321)</f>
        <v>0</v>
      </c>
      <c r="Q11" s="43"/>
      <c r="R11" s="16">
        <f>CHOOSE(MATCH(Q11,{20,5.35,5.25,5.15,5.05,4.55,4.45,4.4,4.35,4.3,4.25,4.2,4.15,4.1,4.05,4,3.55,3.47,3.39,3.32,3.25,3.2,3.15,3.1,3.05,3,2.55,2.5,2.45,2.4,2.35,1},-1),0,10,20,30,40,50,60,62,64,66,68,70,72,74,76,78,80,85,90,95,100,101,102,103,104,105,106,107,108,109,110,110)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1" s="15" t="e">
        <f t="shared" si="0"/>
        <v>#DIV/0!</v>
      </c>
      <c r="T11" s="16" t="e">
        <f>LOOKUP(S11,标准!$H$328:$H$332,标准!$G$328:$G$332)</f>
        <v>#DIV/0!</v>
      </c>
    </row>
    <row r="12" spans="1:20" ht="14.25">
      <c r="A12" s="46"/>
      <c r="B12" s="63" t="s">
        <v>94</v>
      </c>
      <c r="C12" s="32"/>
      <c r="D12" s="33"/>
      <c r="E12" s="34" t="e">
        <f t="shared" si="1"/>
        <v>#DIV/0!</v>
      </c>
      <c r="F12" s="18" t="e">
        <f>LOOKUP(E12,标准!$K$16:$K$23,标准!$B$16:$B$23)</f>
        <v>#DIV/0!</v>
      </c>
      <c r="G12" s="17"/>
      <c r="H12" s="16">
        <f>LOOKUP(G12,标准!$O$229:$O$250,标准!$L$229:$L$250)</f>
        <v>0</v>
      </c>
      <c r="I12" s="30"/>
      <c r="J12" s="16">
        <f>LOOKUP(I12,标准!$K$156:$K$177,标准!$B$156:$B$177)</f>
        <v>10</v>
      </c>
      <c r="K12" s="30"/>
      <c r="L12" s="16">
        <f>CHOOSE(MATCH(K12,{30,11.7,11.5,11.3,11.1,10.9,10.7,10.5,10.3,10.1,9.9,9.7,9.5,9.3,9.1,8.9,8.7,8.4,8.1,8,7.9,4},-1),0,10,20,30,40,50,60,62,64,66,68,70,72,74,76,78,80,85,90,95,100,100)</f>
        <v>100</v>
      </c>
      <c r="M12" s="17"/>
      <c r="N12" s="61" t="e">
        <f>LOOKUP(M12,标准!$K$54:$K$75,标准!$B$54:$B$75)</f>
        <v>#N/A</v>
      </c>
      <c r="O12" s="37"/>
      <c r="P12" s="16">
        <f>LOOKUP(O12,标准!$L$290:$L$321,标准!$I$290:$I$321)</f>
        <v>0</v>
      </c>
      <c r="Q12" s="43"/>
      <c r="R12" s="16">
        <f>CHOOSE(MATCH(Q12,{20,5.35,5.25,5.15,5.05,4.55,4.45,4.4,4.35,4.3,4.25,4.2,4.15,4.1,4.05,4,3.55,3.47,3.39,3.32,3.25,3.2,3.15,3.1,3.05,3,2.55,2.5,2.45,2.4,2.35,1},-1),0,10,20,30,40,50,60,62,64,66,68,70,72,74,76,78,80,85,90,95,100,101,102,103,104,105,106,107,108,109,110,110)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2" s="15" t="e">
        <f t="shared" si="0"/>
        <v>#DIV/0!</v>
      </c>
      <c r="T12" s="16" t="e">
        <f>LOOKUP(S12,标准!$H$328:$H$332,标准!$G$328:$G$332)</f>
        <v>#DIV/0!</v>
      </c>
    </row>
    <row r="13" spans="1:20" ht="14.25">
      <c r="A13" s="46"/>
      <c r="B13" s="63" t="s">
        <v>94</v>
      </c>
      <c r="C13" s="32"/>
      <c r="D13" s="33"/>
      <c r="E13" s="34" t="e">
        <f t="shared" si="1"/>
        <v>#DIV/0!</v>
      </c>
      <c r="F13" s="18" t="e">
        <f>LOOKUP(E13,标准!$K$16:$K$23,标准!$B$16:$B$23)</f>
        <v>#DIV/0!</v>
      </c>
      <c r="G13" s="17"/>
      <c r="H13" s="16">
        <f>LOOKUP(G13,标准!$O$229:$O$250,标准!$L$229:$L$250)</f>
        <v>0</v>
      </c>
      <c r="I13" s="30"/>
      <c r="J13" s="16">
        <f>LOOKUP(I13,标准!$K$156:$K$177,标准!$B$156:$B$177)</f>
        <v>10</v>
      </c>
      <c r="K13" s="30"/>
      <c r="L13" s="16">
        <f>CHOOSE(MATCH(K13,{30,11.7,11.5,11.3,11.1,10.9,10.7,10.5,10.3,10.1,9.9,9.7,9.5,9.3,9.1,8.9,8.7,8.4,8.1,8,7.9,4},-1),0,10,20,30,40,50,60,62,64,66,68,70,72,74,76,78,80,85,90,95,100,100)</f>
        <v>100</v>
      </c>
      <c r="M13" s="17"/>
      <c r="N13" s="61" t="e">
        <f>LOOKUP(M13,标准!$K$54:$K$75,标准!$B$54:$B$75)</f>
        <v>#N/A</v>
      </c>
      <c r="O13" s="37"/>
      <c r="P13" s="16">
        <f>LOOKUP(O13,标准!$L$290:$L$321,标准!$I$290:$I$321)</f>
        <v>0</v>
      </c>
      <c r="Q13" s="43"/>
      <c r="R13" s="16">
        <f>CHOOSE(MATCH(Q13,{20,5.35,5.25,5.15,5.05,4.55,4.45,4.4,4.35,4.3,4.25,4.2,4.15,4.1,4.05,4,3.55,3.47,3.39,3.32,3.25,3.2,3.15,3.1,3.05,3,2.55,2.5,2.45,2.4,2.35,1},-1),0,10,20,30,40,50,60,62,64,66,68,70,72,74,76,78,80,85,90,95,100,101,102,103,104,105,106,107,108,109,110,110)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3" s="15" t="e">
        <f t="shared" si="0"/>
        <v>#DIV/0!</v>
      </c>
      <c r="T13" s="16" t="e">
        <f>LOOKUP(S13,标准!$H$328:$H$332,标准!$G$328:$G$332)</f>
        <v>#DIV/0!</v>
      </c>
    </row>
    <row r="14" spans="1:20" ht="14.25">
      <c r="A14" s="46"/>
      <c r="B14" s="63" t="s">
        <v>94</v>
      </c>
      <c r="C14" s="32"/>
      <c r="D14" s="33"/>
      <c r="E14" s="34" t="e">
        <f t="shared" si="1"/>
        <v>#DIV/0!</v>
      </c>
      <c r="F14" s="18" t="e">
        <f>LOOKUP(E14,标准!$K$16:$K$23,标准!$B$16:$B$23)</f>
        <v>#DIV/0!</v>
      </c>
      <c r="G14" s="17"/>
      <c r="H14" s="16">
        <f>LOOKUP(G14,标准!$O$229:$O$250,标准!$L$229:$L$250)</f>
        <v>0</v>
      </c>
      <c r="I14" s="30"/>
      <c r="J14" s="16">
        <f>LOOKUP(I14,标准!$K$156:$K$177,标准!$B$156:$B$177)</f>
        <v>10</v>
      </c>
      <c r="K14" s="30"/>
      <c r="L14" s="16">
        <f>CHOOSE(MATCH(K14,{30,11.7,11.5,11.3,11.1,10.9,10.7,10.5,10.3,10.1,9.9,9.7,9.5,9.3,9.1,8.9,8.7,8.4,8.1,8,7.9,4},-1),0,10,20,30,40,50,60,62,64,66,68,70,72,74,76,78,80,85,90,95,100,100)</f>
        <v>100</v>
      </c>
      <c r="M14" s="17"/>
      <c r="N14" s="61" t="e">
        <f>LOOKUP(M14,标准!$K$54:$K$75,标准!$B$54:$B$75)</f>
        <v>#N/A</v>
      </c>
      <c r="O14" s="37"/>
      <c r="P14" s="16">
        <f>LOOKUP(O14,标准!$L$290:$L$321,标准!$I$290:$I$321)</f>
        <v>0</v>
      </c>
      <c r="Q14" s="43"/>
      <c r="R14" s="16">
        <f>CHOOSE(MATCH(Q14,{20,5.35,5.25,5.15,5.05,4.55,4.45,4.4,4.35,4.3,4.25,4.2,4.15,4.1,4.05,4,3.55,3.47,3.39,3.32,3.25,3.2,3.15,3.1,3.05,3,2.55,2.5,2.45,2.4,2.35,1},-1),0,10,20,30,40,50,60,62,64,66,68,70,72,74,76,78,80,85,90,95,100,101,102,103,104,105,106,107,108,109,110,110)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4" s="15" t="e">
        <f t="shared" si="0"/>
        <v>#DIV/0!</v>
      </c>
      <c r="T14" s="16" t="e">
        <f>LOOKUP(S14,标准!$H$328:$H$332,标准!$G$328:$G$332)</f>
        <v>#DIV/0!</v>
      </c>
    </row>
    <row r="15" spans="1:20" ht="14.25">
      <c r="A15" s="46"/>
      <c r="B15" s="63" t="s">
        <v>94</v>
      </c>
      <c r="C15" s="32"/>
      <c r="D15" s="33"/>
      <c r="E15" s="34" t="e">
        <f t="shared" si="1"/>
        <v>#DIV/0!</v>
      </c>
      <c r="F15" s="18" t="e">
        <f>LOOKUP(E15,标准!$K$16:$K$23,标准!$B$16:$B$23)</f>
        <v>#DIV/0!</v>
      </c>
      <c r="G15" s="17"/>
      <c r="H15" s="16">
        <f>LOOKUP(G15,标准!$O$229:$O$250,标准!$L$229:$L$250)</f>
        <v>0</v>
      </c>
      <c r="I15" s="30"/>
      <c r="J15" s="16">
        <f>LOOKUP(I15,标准!$K$156:$K$177,标准!$B$156:$B$177)</f>
        <v>10</v>
      </c>
      <c r="K15" s="30"/>
      <c r="L15" s="16">
        <f>CHOOSE(MATCH(K15,{30,11.7,11.5,11.3,11.1,10.9,10.7,10.5,10.3,10.1,9.9,9.7,9.5,9.3,9.1,8.9,8.7,8.4,8.1,8,7.9,4},-1),0,10,20,30,40,50,60,62,64,66,68,70,72,74,76,78,80,85,90,95,100,100)</f>
        <v>100</v>
      </c>
      <c r="M15" s="17"/>
      <c r="N15" s="61" t="e">
        <f>LOOKUP(M15,标准!$K$54:$K$75,标准!$B$54:$B$75)</f>
        <v>#N/A</v>
      </c>
      <c r="O15" s="37"/>
      <c r="P15" s="16">
        <f>LOOKUP(O15,标准!$L$290:$L$321,标准!$I$290:$I$321)</f>
        <v>0</v>
      </c>
      <c r="Q15" s="43"/>
      <c r="R15" s="16">
        <f>CHOOSE(MATCH(Q15,{20,5.35,5.25,5.15,5.05,4.55,4.45,4.4,4.35,4.3,4.25,4.2,4.15,4.1,4.05,4,3.55,3.47,3.39,3.32,3.25,3.2,3.15,3.1,3.05,3,2.55,2.5,2.45,2.4,2.35,1},-1),0,10,20,30,40,50,60,62,64,66,68,70,72,74,76,78,80,85,90,95,100,101,102,103,104,105,106,107,108,109,110,110)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5" s="15" t="e">
        <f t="shared" si="0"/>
        <v>#DIV/0!</v>
      </c>
      <c r="T15" s="16" t="e">
        <f>LOOKUP(S15,标准!$H$328:$H$332,标准!$G$328:$G$332)</f>
        <v>#DIV/0!</v>
      </c>
    </row>
    <row r="16" spans="1:20" ht="14.25">
      <c r="A16" s="46"/>
      <c r="B16" s="63" t="s">
        <v>94</v>
      </c>
      <c r="C16" s="32"/>
      <c r="D16" s="33"/>
      <c r="E16" s="34" t="e">
        <f t="shared" si="1"/>
        <v>#DIV/0!</v>
      </c>
      <c r="F16" s="18" t="e">
        <f>LOOKUP(E16,标准!$K$16:$K$23,标准!$B$16:$B$23)</f>
        <v>#DIV/0!</v>
      </c>
      <c r="G16" s="17"/>
      <c r="H16" s="16">
        <f>LOOKUP(G16,标准!$O$229:$O$250,标准!$L$229:$L$250)</f>
        <v>0</v>
      </c>
      <c r="I16" s="30"/>
      <c r="J16" s="16">
        <f>LOOKUP(I16,标准!$K$156:$K$177,标准!$B$156:$B$177)</f>
        <v>10</v>
      </c>
      <c r="K16" s="30"/>
      <c r="L16" s="16">
        <f>CHOOSE(MATCH(K16,{30,11.7,11.5,11.3,11.1,10.9,10.7,10.5,10.3,10.1,9.9,9.7,9.5,9.3,9.1,8.9,8.7,8.4,8.1,8,7.9,4},-1),0,10,20,30,40,50,60,62,64,66,68,70,72,74,76,78,80,85,90,95,100,100)</f>
        <v>100</v>
      </c>
      <c r="M16" s="17"/>
      <c r="N16" s="61" t="e">
        <f>LOOKUP(M16,标准!$K$54:$K$75,标准!$B$54:$B$75)</f>
        <v>#N/A</v>
      </c>
      <c r="O16" s="37"/>
      <c r="P16" s="16">
        <f>LOOKUP(O16,标准!$L$290:$L$321,标准!$I$290:$I$321)</f>
        <v>0</v>
      </c>
      <c r="Q16" s="43"/>
      <c r="R16" s="16">
        <f>CHOOSE(MATCH(Q16,{20,5.35,5.25,5.15,5.05,4.55,4.45,4.4,4.35,4.3,4.25,4.2,4.15,4.1,4.05,4,3.55,3.47,3.39,3.32,3.25,3.2,3.15,3.1,3.05,3,2.55,2.5,2.45,2.4,2.35,1},-1),0,10,20,30,40,50,60,62,64,66,68,70,72,74,76,78,80,85,90,95,100,101,102,103,104,105,106,107,108,109,110,110)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6" s="15" t="e">
        <f t="shared" si="0"/>
        <v>#DIV/0!</v>
      </c>
      <c r="T16" s="16" t="e">
        <f>LOOKUP(S16,标准!$H$328:$H$332,标准!$G$328:$G$332)</f>
        <v>#DIV/0!</v>
      </c>
    </row>
    <row r="17" spans="1:20" ht="14.25">
      <c r="A17" s="46"/>
      <c r="B17" s="63" t="s">
        <v>94</v>
      </c>
      <c r="C17" s="32"/>
      <c r="D17" s="33"/>
      <c r="E17" s="34" t="e">
        <f t="shared" si="1"/>
        <v>#DIV/0!</v>
      </c>
      <c r="F17" s="18" t="e">
        <f>LOOKUP(E17,标准!$K$16:$K$23,标准!$B$16:$B$23)</f>
        <v>#DIV/0!</v>
      </c>
      <c r="G17" s="17"/>
      <c r="H17" s="16">
        <f>LOOKUP(G17,标准!$O$229:$O$250,标准!$L$229:$L$250)</f>
        <v>0</v>
      </c>
      <c r="I17" s="30"/>
      <c r="J17" s="16">
        <f>LOOKUP(I17,标准!$K$156:$K$177,标准!$B$156:$B$177)</f>
        <v>10</v>
      </c>
      <c r="K17" s="30"/>
      <c r="L17" s="16">
        <f>CHOOSE(MATCH(K17,{30,11.7,11.5,11.3,11.1,10.9,10.7,10.5,10.3,10.1,9.9,9.7,9.5,9.3,9.1,8.9,8.7,8.4,8.1,8,7.9,4},-1),0,10,20,30,40,50,60,62,64,66,68,70,72,74,76,78,80,85,90,95,100,100)</f>
        <v>100</v>
      </c>
      <c r="M17" s="17"/>
      <c r="N17" s="61" t="e">
        <f>LOOKUP(M17,标准!$K$54:$K$75,标准!$B$54:$B$75)</f>
        <v>#N/A</v>
      </c>
      <c r="O17" s="37"/>
      <c r="P17" s="16">
        <f>LOOKUP(O17,标准!$L$290:$L$321,标准!$I$290:$I$321)</f>
        <v>0</v>
      </c>
      <c r="Q17" s="43"/>
      <c r="R17" s="16">
        <f>CHOOSE(MATCH(Q17,{20,5.35,5.25,5.15,5.05,4.55,4.45,4.4,4.35,4.3,4.25,4.2,4.15,4.1,4.05,4,3.55,3.47,3.39,3.32,3.25,3.2,3.15,3.1,3.05,3,2.55,2.5,2.45,2.4,2.35,1},-1),0,10,20,30,40,50,60,62,64,66,68,70,72,74,76,78,80,85,90,95,100,101,102,103,104,105,106,107,108,109,110,110)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7" s="15" t="e">
        <f t="shared" si="0"/>
        <v>#DIV/0!</v>
      </c>
      <c r="T17" s="16" t="e">
        <f>LOOKUP(S17,标准!$H$328:$H$332,标准!$G$328:$G$332)</f>
        <v>#DIV/0!</v>
      </c>
    </row>
    <row r="18" spans="1:20" ht="14.25">
      <c r="A18" s="46"/>
      <c r="B18" s="63" t="s">
        <v>94</v>
      </c>
      <c r="C18" s="32"/>
      <c r="D18" s="33"/>
      <c r="E18" s="34" t="e">
        <f t="shared" si="1"/>
        <v>#DIV/0!</v>
      </c>
      <c r="F18" s="18" t="e">
        <f>LOOKUP(E18,标准!$K$16:$K$23,标准!$B$16:$B$23)</f>
        <v>#DIV/0!</v>
      </c>
      <c r="G18" s="17"/>
      <c r="H18" s="16">
        <f>LOOKUP(G18,标准!$O$229:$O$250,标准!$L$229:$L$250)</f>
        <v>0</v>
      </c>
      <c r="I18" s="30"/>
      <c r="J18" s="16">
        <f>LOOKUP(I18,标准!$K$156:$K$177,标准!$B$156:$B$177)</f>
        <v>10</v>
      </c>
      <c r="K18" s="30"/>
      <c r="L18" s="16">
        <f>CHOOSE(MATCH(K18,{30,11.7,11.5,11.3,11.1,10.9,10.7,10.5,10.3,10.1,9.9,9.7,9.5,9.3,9.1,8.9,8.7,8.4,8.1,8,7.9,4},-1),0,10,20,30,40,50,60,62,64,66,68,70,72,74,76,78,80,85,90,95,100,100)</f>
        <v>100</v>
      </c>
      <c r="M18" s="17"/>
      <c r="N18" s="61" t="e">
        <f>LOOKUP(M18,标准!$K$54:$K$75,标准!$B$54:$B$75)</f>
        <v>#N/A</v>
      </c>
      <c r="O18" s="37"/>
      <c r="P18" s="16">
        <f>LOOKUP(O18,标准!$L$290:$L$321,标准!$I$290:$I$321)</f>
        <v>0</v>
      </c>
      <c r="Q18" s="43"/>
      <c r="R18" s="16">
        <f>CHOOSE(MATCH(Q18,{20,5.35,5.25,5.15,5.05,4.55,4.45,4.4,4.35,4.3,4.25,4.2,4.15,4.1,4.05,4,3.55,3.47,3.39,3.32,3.25,3.2,3.15,3.1,3.05,3,2.55,2.5,2.45,2.4,2.35,1},-1),0,10,20,30,40,50,60,62,64,66,68,70,72,74,76,78,80,85,90,95,100,101,102,103,104,105,106,107,108,109,110,110)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8" s="15" t="e">
        <f t="shared" si="0"/>
        <v>#DIV/0!</v>
      </c>
      <c r="T18" s="16" t="e">
        <f>LOOKUP(S18,标准!$H$328:$H$332,标准!$G$328:$G$332)</f>
        <v>#DIV/0!</v>
      </c>
    </row>
    <row r="19" spans="1:20" ht="14.25">
      <c r="A19" s="46"/>
      <c r="B19" s="63" t="s">
        <v>94</v>
      </c>
      <c r="C19" s="32"/>
      <c r="D19" s="33"/>
      <c r="E19" s="34" t="e">
        <f t="shared" si="1"/>
        <v>#DIV/0!</v>
      </c>
      <c r="F19" s="18" t="e">
        <f>LOOKUP(E19,标准!$K$16:$K$23,标准!$B$16:$B$23)</f>
        <v>#DIV/0!</v>
      </c>
      <c r="G19" s="17"/>
      <c r="H19" s="16">
        <f>LOOKUP(G19,标准!$O$229:$O$250,标准!$L$229:$L$250)</f>
        <v>0</v>
      </c>
      <c r="I19" s="30"/>
      <c r="J19" s="16">
        <f>LOOKUP(I19,标准!$K$156:$K$177,标准!$B$156:$B$177)</f>
        <v>10</v>
      </c>
      <c r="K19" s="30"/>
      <c r="L19" s="16">
        <f>CHOOSE(MATCH(K19,{30,11.7,11.5,11.3,11.1,10.9,10.7,10.5,10.3,10.1,9.9,9.7,9.5,9.3,9.1,8.9,8.7,8.4,8.1,8,7.9,4},-1),0,10,20,30,40,50,60,62,64,66,68,70,72,74,76,78,80,85,90,95,100,100)</f>
        <v>100</v>
      </c>
      <c r="M19" s="17"/>
      <c r="N19" s="61" t="e">
        <f>LOOKUP(M19,标准!$K$54:$K$75,标准!$B$54:$B$75)</f>
        <v>#N/A</v>
      </c>
      <c r="O19" s="37"/>
      <c r="P19" s="16">
        <f>LOOKUP(O19,标准!$L$290:$L$321,标准!$I$290:$I$321)</f>
        <v>0</v>
      </c>
      <c r="Q19" s="43"/>
      <c r="R19" s="16">
        <f>CHOOSE(MATCH(Q19,{20,5.35,5.25,5.15,5.05,4.55,4.45,4.4,4.35,4.3,4.25,4.2,4.15,4.1,4.05,4,3.55,3.47,3.39,3.32,3.25,3.2,3.15,3.1,3.05,3,2.55,2.5,2.45,2.4,2.35,1},-1),0,10,20,30,40,50,60,62,64,66,68,70,72,74,76,78,80,85,90,95,100,101,102,103,104,105,106,107,108,109,110,110)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9" s="15" t="e">
        <f t="shared" si="0"/>
        <v>#DIV/0!</v>
      </c>
      <c r="T19" s="16" t="e">
        <f>LOOKUP(S19,标准!$H$328:$H$332,标准!$G$328:$G$332)</f>
        <v>#DIV/0!</v>
      </c>
    </row>
    <row r="20" spans="1:20" ht="14.25">
      <c r="A20" s="46"/>
      <c r="B20" s="63" t="s">
        <v>94</v>
      </c>
      <c r="C20" s="32"/>
      <c r="D20" s="33"/>
      <c r="E20" s="34" t="e">
        <f t="shared" si="1"/>
        <v>#DIV/0!</v>
      </c>
      <c r="F20" s="18" t="e">
        <f>LOOKUP(E20,标准!$K$16:$K$23,标准!$B$16:$B$23)</f>
        <v>#DIV/0!</v>
      </c>
      <c r="G20" s="17"/>
      <c r="H20" s="16">
        <f>LOOKUP(G20,标准!$O$229:$O$250,标准!$L$229:$L$250)</f>
        <v>0</v>
      </c>
      <c r="I20" s="30"/>
      <c r="J20" s="16">
        <f>LOOKUP(I20,标准!$K$156:$K$177,标准!$B$156:$B$177)</f>
        <v>10</v>
      </c>
      <c r="K20" s="30"/>
      <c r="L20" s="16">
        <f>CHOOSE(MATCH(K20,{30,11.7,11.5,11.3,11.1,10.9,10.7,10.5,10.3,10.1,9.9,9.7,9.5,9.3,9.1,8.9,8.7,8.4,8.1,8,7.9,4},-1),0,10,20,30,40,50,60,62,64,66,68,70,72,74,76,78,80,85,90,95,100,100)</f>
        <v>100</v>
      </c>
      <c r="M20" s="17"/>
      <c r="N20" s="61" t="e">
        <f>LOOKUP(M20,标准!$K$54:$K$75,标准!$B$54:$B$75)</f>
        <v>#N/A</v>
      </c>
      <c r="O20" s="37"/>
      <c r="P20" s="16">
        <f>LOOKUP(O20,标准!$L$290:$L$321,标准!$I$290:$I$321)</f>
        <v>0</v>
      </c>
      <c r="Q20" s="43"/>
      <c r="R20" s="16">
        <f>CHOOSE(MATCH(Q20,{20,5.35,5.25,5.15,5.05,4.55,4.45,4.4,4.35,4.3,4.25,4.2,4.15,4.1,4.05,4,3.55,3.47,3.39,3.32,3.25,3.2,3.15,3.1,3.05,3,2.55,2.5,2.45,2.4,2.35,1},-1),0,10,20,30,40,50,60,62,64,66,68,70,72,74,76,78,80,85,90,95,100,101,102,103,104,105,106,107,108,109,110,110)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20" s="15" t="e">
        <f t="shared" si="0"/>
        <v>#DIV/0!</v>
      </c>
      <c r="T20" s="16" t="e">
        <f>LOOKUP(S20,标准!$H$328:$H$332,标准!$G$328:$G$332)</f>
        <v>#DIV/0!</v>
      </c>
    </row>
    <row r="21" spans="1:20" ht="14.25">
      <c r="A21" s="46"/>
      <c r="B21" s="63" t="s">
        <v>94</v>
      </c>
      <c r="C21" s="32"/>
      <c r="D21" s="33"/>
      <c r="E21" s="34" t="e">
        <f t="shared" si="1"/>
        <v>#DIV/0!</v>
      </c>
      <c r="F21" s="18" t="e">
        <f>LOOKUP(E21,标准!$K$16:$K$23,标准!$B$16:$B$23)</f>
        <v>#DIV/0!</v>
      </c>
      <c r="G21" s="17"/>
      <c r="H21" s="16">
        <f>LOOKUP(G21,标准!$O$229:$O$250,标准!$L$229:$L$250)</f>
        <v>0</v>
      </c>
      <c r="I21" s="30"/>
      <c r="J21" s="16">
        <f>LOOKUP(I21,标准!$K$156:$K$177,标准!$B$156:$B$177)</f>
        <v>10</v>
      </c>
      <c r="K21" s="30"/>
      <c r="L21" s="16">
        <f>CHOOSE(MATCH(K21,{30,11.7,11.5,11.3,11.1,10.9,10.7,10.5,10.3,10.1,9.9,9.7,9.5,9.3,9.1,8.9,8.7,8.4,8.1,8,7.9,4},-1),0,10,20,30,40,50,60,62,64,66,68,70,72,74,76,78,80,85,90,95,100,100)</f>
        <v>100</v>
      </c>
      <c r="M21" s="17"/>
      <c r="N21" s="61" t="e">
        <f>LOOKUP(M21,标准!$K$54:$K$75,标准!$B$54:$B$75)</f>
        <v>#N/A</v>
      </c>
      <c r="O21" s="37"/>
      <c r="P21" s="16">
        <f>LOOKUP(O21,标准!$L$290:$L$321,标准!$I$290:$I$321)</f>
        <v>0</v>
      </c>
      <c r="Q21" s="43"/>
      <c r="R21" s="16">
        <f>CHOOSE(MATCH(Q21,{20,5.35,5.25,5.15,5.05,4.55,4.45,4.4,4.35,4.3,4.25,4.2,4.15,4.1,4.05,4,3.55,3.47,3.39,3.32,3.25,3.2,3.15,3.1,3.05,3,2.55,2.5,2.45,2.4,2.35,1},-1),0,10,20,30,40,50,60,62,64,66,68,70,72,74,76,78,80,85,90,95,100,101,102,103,104,105,106,107,108,109,110,110)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21" s="15" t="e">
        <f t="shared" si="0"/>
        <v>#DIV/0!</v>
      </c>
      <c r="T21" s="16" t="e">
        <f>LOOKUP(S21,标准!$H$328:$H$332,标准!$G$328:$G$332)</f>
        <v>#DIV/0!</v>
      </c>
    </row>
    <row r="22" spans="1:20" ht="14.25">
      <c r="A22" s="46"/>
      <c r="B22" s="63" t="s">
        <v>94</v>
      </c>
      <c r="C22" s="32"/>
      <c r="D22" s="33"/>
      <c r="E22" s="34" t="e">
        <f t="shared" si="1"/>
        <v>#DIV/0!</v>
      </c>
      <c r="F22" s="18" t="e">
        <f>LOOKUP(E22,标准!$K$16:$K$23,标准!$B$16:$B$23)</f>
        <v>#DIV/0!</v>
      </c>
      <c r="G22" s="17"/>
      <c r="H22" s="16">
        <f>LOOKUP(G22,标准!$O$229:$O$250,标准!$L$229:$L$250)</f>
        <v>0</v>
      </c>
      <c r="I22" s="30"/>
      <c r="J22" s="16">
        <f>LOOKUP(I22,标准!$K$156:$K$177,标准!$B$156:$B$177)</f>
        <v>10</v>
      </c>
      <c r="K22" s="30"/>
      <c r="L22" s="16">
        <f>CHOOSE(MATCH(K22,{30,11.7,11.5,11.3,11.1,10.9,10.7,10.5,10.3,10.1,9.9,9.7,9.5,9.3,9.1,8.9,8.7,8.4,8.1,8,7.9,4},-1),0,10,20,30,40,50,60,62,64,66,68,70,72,74,76,78,80,85,90,95,100,100)</f>
        <v>100</v>
      </c>
      <c r="M22" s="17"/>
      <c r="N22" s="61" t="e">
        <f>LOOKUP(M22,标准!$K$54:$K$75,标准!$B$54:$B$75)</f>
        <v>#N/A</v>
      </c>
      <c r="O22" s="37"/>
      <c r="P22" s="16">
        <f>LOOKUP(O22,标准!$L$290:$L$321,标准!$I$290:$I$321)</f>
        <v>0</v>
      </c>
      <c r="Q22" s="43"/>
      <c r="R22" s="16">
        <f>CHOOSE(MATCH(Q22,{20,5.35,5.25,5.15,5.05,4.55,4.45,4.4,4.35,4.3,4.25,4.2,4.15,4.1,4.05,4,3.55,3.47,3.39,3.32,3.25,3.2,3.15,3.1,3.05,3,2.55,2.5,2.45,2.4,2.35,1},-1),0,10,20,30,40,50,60,62,64,66,68,70,72,74,76,78,80,85,90,95,100,101,102,103,104,105,106,107,108,109,110,110)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22" s="15" t="e">
        <f t="shared" si="0"/>
        <v>#DIV/0!</v>
      </c>
      <c r="T22" s="16" t="e">
        <f>LOOKUP(S22,标准!$H$328:$H$332,标准!$G$328:$G$332)</f>
        <v>#DIV/0!</v>
      </c>
    </row>
    <row r="23" spans="1:20" ht="14.25">
      <c r="A23" s="46"/>
      <c r="B23" s="63" t="s">
        <v>94</v>
      </c>
      <c r="C23" s="32"/>
      <c r="D23" s="33"/>
      <c r="E23" s="34" t="e">
        <f t="shared" si="1"/>
        <v>#DIV/0!</v>
      </c>
      <c r="F23" s="18" t="e">
        <f>LOOKUP(E23,标准!$K$16:$K$23,标准!$B$16:$B$23)</f>
        <v>#DIV/0!</v>
      </c>
      <c r="G23" s="17"/>
      <c r="H23" s="16">
        <f>LOOKUP(G23,标准!$O$229:$O$250,标准!$L$229:$L$250)</f>
        <v>0</v>
      </c>
      <c r="I23" s="30"/>
      <c r="J23" s="16">
        <f>LOOKUP(I23,标准!$K$156:$K$177,标准!$B$156:$B$177)</f>
        <v>10</v>
      </c>
      <c r="K23" s="30"/>
      <c r="L23" s="16">
        <f>CHOOSE(MATCH(K23,{30,11.7,11.5,11.3,11.1,10.9,10.7,10.5,10.3,10.1,9.9,9.7,9.5,9.3,9.1,8.9,8.7,8.4,8.1,8,7.9,4},-1),0,10,20,30,40,50,60,62,64,66,68,70,72,74,76,78,80,85,90,95,100,100)</f>
        <v>100</v>
      </c>
      <c r="M23" s="17"/>
      <c r="N23" s="61" t="e">
        <f>LOOKUP(M23,标准!$K$54:$K$75,标准!$B$54:$B$75)</f>
        <v>#N/A</v>
      </c>
      <c r="O23" s="37"/>
      <c r="P23" s="16">
        <f>LOOKUP(O23,标准!$L$290:$L$321,标准!$I$290:$I$321)</f>
        <v>0</v>
      </c>
      <c r="Q23" s="43"/>
      <c r="R23" s="16">
        <f>CHOOSE(MATCH(Q23,{20,5.35,5.25,5.15,5.05,4.55,4.45,4.4,4.35,4.3,4.25,4.2,4.15,4.1,4.05,4,3.55,3.47,3.39,3.32,3.25,3.2,3.15,3.1,3.05,3,2.55,2.5,2.45,2.4,2.35,1},-1),0,10,20,30,40,50,60,62,64,66,68,70,72,74,76,78,80,85,90,95,100,101,102,103,104,105,106,107,108,109,110,110)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23" s="15" t="e">
        <f t="shared" si="0"/>
        <v>#DIV/0!</v>
      </c>
      <c r="T23" s="16" t="e">
        <f>LOOKUP(S23,标准!$H$328:$H$332,标准!$G$328:$G$332)</f>
        <v>#DIV/0!</v>
      </c>
    </row>
    <row r="24" spans="1:20" ht="14.25">
      <c r="A24" s="46"/>
      <c r="B24" s="63" t="s">
        <v>94</v>
      </c>
      <c r="C24" s="32"/>
      <c r="D24" s="33"/>
      <c r="E24" s="34" t="e">
        <f t="shared" si="1"/>
        <v>#DIV/0!</v>
      </c>
      <c r="F24" s="18" t="e">
        <f>LOOKUP(E24,标准!$K$16:$K$23,标准!$B$16:$B$23)</f>
        <v>#DIV/0!</v>
      </c>
      <c r="G24" s="17"/>
      <c r="H24" s="16">
        <f>LOOKUP(G24,标准!$O$229:$O$250,标准!$L$229:$L$250)</f>
        <v>0</v>
      </c>
      <c r="I24" s="30"/>
      <c r="J24" s="16">
        <f>LOOKUP(I24,标准!$K$156:$K$177,标准!$B$156:$B$177)</f>
        <v>10</v>
      </c>
      <c r="K24" s="30"/>
      <c r="L24" s="16">
        <f>CHOOSE(MATCH(K24,{30,11.7,11.5,11.3,11.1,10.9,10.7,10.5,10.3,10.1,9.9,9.7,9.5,9.3,9.1,8.9,8.7,8.4,8.1,8,7.9,4},-1),0,10,20,30,40,50,60,62,64,66,68,70,72,74,76,78,80,85,90,95,100,100)</f>
        <v>100</v>
      </c>
      <c r="M24" s="17"/>
      <c r="N24" s="61" t="e">
        <f>LOOKUP(M24,标准!$K$54:$K$75,标准!$B$54:$B$75)</f>
        <v>#N/A</v>
      </c>
      <c r="O24" s="37"/>
      <c r="P24" s="16">
        <f>LOOKUP(O24,标准!$L$290:$L$321,标准!$I$290:$I$321)</f>
        <v>0</v>
      </c>
      <c r="Q24" s="43"/>
      <c r="R24" s="16">
        <f>CHOOSE(MATCH(Q24,{20,5.35,5.25,5.15,5.05,4.55,4.45,4.4,4.35,4.3,4.25,4.2,4.15,4.1,4.05,4,3.55,3.47,3.39,3.32,3.25,3.2,3.15,3.1,3.05,3,2.55,2.5,2.45,2.4,2.35,1},-1),0,10,20,30,40,50,60,62,64,66,68,70,72,74,76,78,80,85,90,95,100,101,102,103,104,105,106,107,108,109,110,110)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24" s="15" t="e">
        <f t="shared" si="0"/>
        <v>#DIV/0!</v>
      </c>
      <c r="T24" s="16" t="e">
        <f>LOOKUP(S24,标准!$H$328:$H$332,标准!$G$328:$G$332)</f>
        <v>#DIV/0!</v>
      </c>
    </row>
    <row r="25" spans="1:20" ht="14.25">
      <c r="A25" s="46"/>
      <c r="B25" s="63" t="s">
        <v>94</v>
      </c>
      <c r="C25" s="32"/>
      <c r="D25" s="33"/>
      <c r="E25" s="34" t="e">
        <f t="shared" si="1"/>
        <v>#DIV/0!</v>
      </c>
      <c r="F25" s="18" t="e">
        <f>LOOKUP(E25,标准!$K$16:$K$23,标准!$B$16:$B$23)</f>
        <v>#DIV/0!</v>
      </c>
      <c r="G25" s="17"/>
      <c r="H25" s="16">
        <f>LOOKUP(G25,标准!$O$229:$O$250,标准!$L$229:$L$250)</f>
        <v>0</v>
      </c>
      <c r="I25" s="30"/>
      <c r="J25" s="16">
        <f>LOOKUP(I25,标准!$K$156:$K$177,标准!$B$156:$B$177)</f>
        <v>10</v>
      </c>
      <c r="K25" s="30"/>
      <c r="L25" s="16">
        <f>CHOOSE(MATCH(K25,{30,11.7,11.5,11.3,11.1,10.9,10.7,10.5,10.3,10.1,9.9,9.7,9.5,9.3,9.1,8.9,8.7,8.4,8.1,8,7.9,4},-1),0,10,20,30,40,50,60,62,64,66,68,70,72,74,76,78,80,85,90,95,100,100)</f>
        <v>100</v>
      </c>
      <c r="M25" s="17"/>
      <c r="N25" s="61" t="e">
        <f>LOOKUP(M25,标准!$K$54:$K$75,标准!$B$54:$B$75)</f>
        <v>#N/A</v>
      </c>
      <c r="O25" s="37"/>
      <c r="P25" s="16">
        <f>LOOKUP(O25,标准!$L$290:$L$321,标准!$I$290:$I$321)</f>
        <v>0</v>
      </c>
      <c r="Q25" s="43"/>
      <c r="R25" s="16">
        <f>CHOOSE(MATCH(Q25,{20,5.35,5.25,5.15,5.05,4.55,4.45,4.4,4.35,4.3,4.25,4.2,4.15,4.1,4.05,4,3.55,3.47,3.39,3.32,3.25,3.2,3.15,3.1,3.05,3,2.55,2.5,2.45,2.4,2.35,1},-1),0,10,20,30,40,50,60,62,64,66,68,70,72,74,76,78,80,85,90,95,100,101,102,103,104,105,106,107,108,109,110,110)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25" s="15" t="e">
        <f t="shared" si="0"/>
        <v>#DIV/0!</v>
      </c>
      <c r="T25" s="16" t="e">
        <f>LOOKUP(S25,标准!$H$328:$H$332,标准!$G$328:$G$332)</f>
        <v>#DIV/0!</v>
      </c>
    </row>
    <row r="26" spans="1:20" ht="14.25">
      <c r="A26" s="46"/>
      <c r="B26" s="63" t="s">
        <v>94</v>
      </c>
      <c r="C26" s="32"/>
      <c r="D26" s="33"/>
      <c r="E26" s="34" t="e">
        <f t="shared" si="1"/>
        <v>#DIV/0!</v>
      </c>
      <c r="F26" s="18" t="e">
        <f>LOOKUP(E26,标准!$K$16:$K$23,标准!$B$16:$B$23)</f>
        <v>#DIV/0!</v>
      </c>
      <c r="G26" s="17"/>
      <c r="H26" s="16">
        <f>LOOKUP(G26,标准!$O$229:$O$250,标准!$L$229:$L$250)</f>
        <v>0</v>
      </c>
      <c r="I26" s="30"/>
      <c r="J26" s="16">
        <f>LOOKUP(I26,标准!$K$156:$K$177,标准!$B$156:$B$177)</f>
        <v>10</v>
      </c>
      <c r="K26" s="30"/>
      <c r="L26" s="16">
        <f>CHOOSE(MATCH(K26,{30,11.7,11.5,11.3,11.1,10.9,10.7,10.5,10.3,10.1,9.9,9.7,9.5,9.3,9.1,8.9,8.7,8.4,8.1,8,7.9,4},-1),0,10,20,30,40,50,60,62,64,66,68,70,72,74,76,78,80,85,90,95,100,100)</f>
        <v>100</v>
      </c>
      <c r="M26" s="17"/>
      <c r="N26" s="61" t="e">
        <f>LOOKUP(M26,标准!$K$54:$K$75,标准!$B$54:$B$75)</f>
        <v>#N/A</v>
      </c>
      <c r="O26" s="37"/>
      <c r="P26" s="16">
        <f>LOOKUP(O26,标准!$L$290:$L$321,标准!$I$290:$I$321)</f>
        <v>0</v>
      </c>
      <c r="Q26" s="43"/>
      <c r="R26" s="16">
        <f>CHOOSE(MATCH(Q26,{20,5.35,5.25,5.15,5.05,4.55,4.45,4.4,4.35,4.3,4.25,4.2,4.15,4.1,4.05,4,3.55,3.47,3.39,3.32,3.25,3.2,3.15,3.1,3.05,3,2.55,2.5,2.45,2.4,2.35,1},-1),0,10,20,30,40,50,60,62,64,66,68,70,72,74,76,78,80,85,90,95,100,101,102,103,104,105,106,107,108,109,110,110)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26" s="15" t="e">
        <f t="shared" si="0"/>
        <v>#DIV/0!</v>
      </c>
      <c r="T26" s="16" t="e">
        <f>LOOKUP(S26,标准!$H$328:$H$332,标准!$G$328:$G$332)</f>
        <v>#DIV/0!</v>
      </c>
    </row>
    <row r="27" spans="1:20" ht="14.25">
      <c r="A27" s="46"/>
      <c r="B27" s="63" t="s">
        <v>94</v>
      </c>
      <c r="C27" s="32"/>
      <c r="D27" s="33"/>
      <c r="E27" s="34" t="e">
        <f t="shared" si="1"/>
        <v>#DIV/0!</v>
      </c>
      <c r="F27" s="18" t="e">
        <f>LOOKUP(E27,标准!$K$16:$K$23,标准!$B$16:$B$23)</f>
        <v>#DIV/0!</v>
      </c>
      <c r="G27" s="17"/>
      <c r="H27" s="16">
        <f>LOOKUP(G27,标准!$O$229:$O$250,标准!$L$229:$L$250)</f>
        <v>0</v>
      </c>
      <c r="I27" s="30"/>
      <c r="J27" s="16">
        <f>LOOKUP(I27,标准!$K$156:$K$177,标准!$B$156:$B$177)</f>
        <v>10</v>
      </c>
      <c r="K27" s="30"/>
      <c r="L27" s="16">
        <f>CHOOSE(MATCH(K27,{30,11.7,11.5,11.3,11.1,10.9,10.7,10.5,10.3,10.1,9.9,9.7,9.5,9.3,9.1,8.9,8.7,8.4,8.1,8,7.9,4},-1),0,10,20,30,40,50,60,62,64,66,68,70,72,74,76,78,80,85,90,95,100,100)</f>
        <v>100</v>
      </c>
      <c r="M27" s="17"/>
      <c r="N27" s="61" t="e">
        <f>LOOKUP(M27,标准!$K$54:$K$75,标准!$B$54:$B$75)</f>
        <v>#N/A</v>
      </c>
      <c r="O27" s="37"/>
      <c r="P27" s="16">
        <f>LOOKUP(O27,标准!$L$290:$L$321,标准!$I$290:$I$321)</f>
        <v>0</v>
      </c>
      <c r="Q27" s="43"/>
      <c r="R27" s="16">
        <f>CHOOSE(MATCH(Q27,{20,5.35,5.25,5.15,5.05,4.55,4.45,4.4,4.35,4.3,4.25,4.2,4.15,4.1,4.05,4,3.55,3.47,3.39,3.32,3.25,3.2,3.15,3.1,3.05,3,2.55,2.5,2.45,2.4,2.35,1},-1),0,10,20,30,40,50,60,62,64,66,68,70,72,74,76,78,80,85,90,95,100,101,102,103,104,105,106,107,108,109,110,110)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27" s="15" t="e">
        <f t="shared" si="0"/>
        <v>#DIV/0!</v>
      </c>
      <c r="T27" s="16" t="e">
        <f>LOOKUP(S27,标准!$H$328:$H$332,标准!$G$328:$G$332)</f>
        <v>#DIV/0!</v>
      </c>
    </row>
    <row r="28" spans="1:20" ht="14.25">
      <c r="A28" s="46"/>
      <c r="B28" s="63" t="s">
        <v>94</v>
      </c>
      <c r="C28" s="32"/>
      <c r="D28" s="33"/>
      <c r="E28" s="34" t="e">
        <f t="shared" si="1"/>
        <v>#DIV/0!</v>
      </c>
      <c r="F28" s="18" t="e">
        <f>LOOKUP(E28,标准!$K$16:$K$23,标准!$B$16:$B$23)</f>
        <v>#DIV/0!</v>
      </c>
      <c r="G28" s="17"/>
      <c r="H28" s="16">
        <f>LOOKUP(G28,标准!$O$229:$O$250,标准!$L$229:$L$250)</f>
        <v>0</v>
      </c>
      <c r="I28" s="30"/>
      <c r="J28" s="16">
        <f>LOOKUP(I28,标准!$K$156:$K$177,标准!$B$156:$B$177)</f>
        <v>10</v>
      </c>
      <c r="K28" s="30"/>
      <c r="L28" s="16">
        <f>CHOOSE(MATCH(K28,{30,11.7,11.5,11.3,11.1,10.9,10.7,10.5,10.3,10.1,9.9,9.7,9.5,9.3,9.1,8.9,8.7,8.4,8.1,8,7.9,4},-1),0,10,20,30,40,50,60,62,64,66,68,70,72,74,76,78,80,85,90,95,100,100)</f>
        <v>100</v>
      </c>
      <c r="M28" s="17"/>
      <c r="N28" s="61" t="e">
        <f>LOOKUP(M28,标准!$K$54:$K$75,标准!$B$54:$B$75)</f>
        <v>#N/A</v>
      </c>
      <c r="O28" s="37"/>
      <c r="P28" s="16">
        <f>LOOKUP(O28,标准!$L$290:$L$321,标准!$I$290:$I$321)</f>
        <v>0</v>
      </c>
      <c r="Q28" s="43"/>
      <c r="R28" s="16">
        <f>CHOOSE(MATCH(Q28,{20,5.35,5.25,5.15,5.05,4.55,4.45,4.4,4.35,4.3,4.25,4.2,4.15,4.1,4.05,4,3.55,3.47,3.39,3.32,3.25,3.2,3.15,3.1,3.05,3,2.55,2.5,2.45,2.4,2.35,1},-1),0,10,20,30,40,50,60,62,64,66,68,70,72,74,76,78,80,85,90,95,100,101,102,103,104,105,106,107,108,109,110,110)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28" s="15" t="e">
        <f t="shared" si="0"/>
        <v>#DIV/0!</v>
      </c>
      <c r="T28" s="16" t="e">
        <f>LOOKUP(S28,标准!$H$328:$H$332,标准!$G$328:$G$332)</f>
        <v>#DIV/0!</v>
      </c>
    </row>
    <row r="29" spans="1:20" ht="14.25">
      <c r="A29" s="46"/>
      <c r="B29" s="63" t="s">
        <v>94</v>
      </c>
      <c r="C29" s="32"/>
      <c r="D29" s="33"/>
      <c r="E29" s="34" t="e">
        <f t="shared" si="1"/>
        <v>#DIV/0!</v>
      </c>
      <c r="F29" s="18" t="e">
        <f>LOOKUP(E29,标准!$K$16:$K$23,标准!$B$16:$B$23)</f>
        <v>#DIV/0!</v>
      </c>
      <c r="G29" s="17"/>
      <c r="H29" s="16">
        <f>LOOKUP(G29,标准!$O$229:$O$250,标准!$L$229:$L$250)</f>
        <v>0</v>
      </c>
      <c r="I29" s="30"/>
      <c r="J29" s="16">
        <f>LOOKUP(I29,标准!$K$156:$K$177,标准!$B$156:$B$177)</f>
        <v>10</v>
      </c>
      <c r="K29" s="30"/>
      <c r="L29" s="16">
        <f>CHOOSE(MATCH(K29,{30,11.7,11.5,11.3,11.1,10.9,10.7,10.5,10.3,10.1,9.9,9.7,9.5,9.3,9.1,8.9,8.7,8.4,8.1,8,7.9,4},-1),0,10,20,30,40,50,60,62,64,66,68,70,72,74,76,78,80,85,90,95,100,100)</f>
        <v>100</v>
      </c>
      <c r="M29" s="17"/>
      <c r="N29" s="61" t="e">
        <f>LOOKUP(M29,标准!$K$54:$K$75,标准!$B$54:$B$75)</f>
        <v>#N/A</v>
      </c>
      <c r="O29" s="37"/>
      <c r="P29" s="16">
        <f>LOOKUP(O29,标准!$L$290:$L$321,标准!$I$290:$I$321)</f>
        <v>0</v>
      </c>
      <c r="Q29" s="43"/>
      <c r="R29" s="16">
        <f>CHOOSE(MATCH(Q29,{20,5.35,5.25,5.15,5.05,4.55,4.45,4.4,4.35,4.3,4.25,4.2,4.15,4.1,4.05,4,3.55,3.47,3.39,3.32,3.25,3.2,3.15,3.1,3.05,3,2.55,2.5,2.45,2.4,2.35,1},-1),0,10,20,30,40,50,60,62,64,66,68,70,72,74,76,78,80,85,90,95,100,101,102,103,104,105,106,107,108,109,110,110)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29" s="15" t="e">
        <f t="shared" si="0"/>
        <v>#DIV/0!</v>
      </c>
      <c r="T29" s="16" t="e">
        <f>LOOKUP(S29,标准!$H$328:$H$332,标准!$G$328:$G$332)</f>
        <v>#DIV/0!</v>
      </c>
    </row>
    <row r="30" spans="1:20" ht="14.25">
      <c r="A30" s="46"/>
      <c r="B30" s="63" t="s">
        <v>94</v>
      </c>
      <c r="C30" s="32"/>
      <c r="D30" s="33"/>
      <c r="E30" s="34" t="e">
        <f t="shared" si="1"/>
        <v>#DIV/0!</v>
      </c>
      <c r="F30" s="18" t="e">
        <f>LOOKUP(E30,标准!$K$16:$K$23,标准!$B$16:$B$23)</f>
        <v>#DIV/0!</v>
      </c>
      <c r="G30" s="17"/>
      <c r="H30" s="16">
        <f>LOOKUP(G30,标准!$O$229:$O$250,标准!$L$229:$L$250)</f>
        <v>0</v>
      </c>
      <c r="I30" s="30"/>
      <c r="J30" s="16">
        <f>LOOKUP(I30,标准!$K$156:$K$177,标准!$B$156:$B$177)</f>
        <v>10</v>
      </c>
      <c r="K30" s="30"/>
      <c r="L30" s="16">
        <f>CHOOSE(MATCH(K30,{30,11.7,11.5,11.3,11.1,10.9,10.7,10.5,10.3,10.1,9.9,9.7,9.5,9.3,9.1,8.9,8.7,8.4,8.1,8,7.9,4},-1),0,10,20,30,40,50,60,62,64,66,68,70,72,74,76,78,80,85,90,95,100,100)</f>
        <v>100</v>
      </c>
      <c r="M30" s="17"/>
      <c r="N30" s="61" t="e">
        <f>LOOKUP(M30,标准!$K$54:$K$75,标准!$B$54:$B$75)</f>
        <v>#N/A</v>
      </c>
      <c r="O30" s="37"/>
      <c r="P30" s="16">
        <f>LOOKUP(O30,标准!$L$290:$L$321,标准!$I$290:$I$321)</f>
        <v>0</v>
      </c>
      <c r="Q30" s="43"/>
      <c r="R30" s="16">
        <f>CHOOSE(MATCH(Q30,{20,5.35,5.25,5.15,5.05,4.55,4.45,4.4,4.35,4.3,4.25,4.2,4.15,4.1,4.05,4,3.55,3.47,3.39,3.32,3.25,3.2,3.15,3.1,3.05,3,2.55,2.5,2.45,2.4,2.35,1},-1),0,10,20,30,40,50,60,62,64,66,68,70,72,74,76,78,80,85,90,95,100,101,102,103,104,105,106,107,108,109,110,110)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30" s="15" t="e">
        <f t="shared" si="0"/>
        <v>#DIV/0!</v>
      </c>
      <c r="T30" s="16" t="e">
        <f>LOOKUP(S30,标准!$H$328:$H$332,标准!$G$328:$G$332)</f>
        <v>#DIV/0!</v>
      </c>
    </row>
    <row r="31" spans="1:20" ht="14.25">
      <c r="A31" s="46"/>
      <c r="B31" s="63" t="s">
        <v>94</v>
      </c>
      <c r="C31" s="32"/>
      <c r="D31" s="33"/>
      <c r="E31" s="34" t="e">
        <f t="shared" si="1"/>
        <v>#DIV/0!</v>
      </c>
      <c r="F31" s="18" t="e">
        <f>LOOKUP(E31,标准!$K$16:$K$23,标准!$B$16:$B$23)</f>
        <v>#DIV/0!</v>
      </c>
      <c r="G31" s="17"/>
      <c r="H31" s="16">
        <f>LOOKUP(G31,标准!$O$229:$O$250,标准!$L$229:$L$250)</f>
        <v>0</v>
      </c>
      <c r="I31" s="30"/>
      <c r="J31" s="16">
        <f>LOOKUP(I31,标准!$K$156:$K$177,标准!$B$156:$B$177)</f>
        <v>10</v>
      </c>
      <c r="K31" s="30"/>
      <c r="L31" s="16">
        <f>CHOOSE(MATCH(K31,{30,11.7,11.5,11.3,11.1,10.9,10.7,10.5,10.3,10.1,9.9,9.7,9.5,9.3,9.1,8.9,8.7,8.4,8.1,8,7.9,4},-1),0,10,20,30,40,50,60,62,64,66,68,70,72,74,76,78,80,85,90,95,100,100)</f>
        <v>100</v>
      </c>
      <c r="M31" s="17"/>
      <c r="N31" s="61" t="e">
        <f>LOOKUP(M31,标准!$K$54:$K$75,标准!$B$54:$B$75)</f>
        <v>#N/A</v>
      </c>
      <c r="O31" s="37"/>
      <c r="P31" s="16">
        <f>LOOKUP(O31,标准!$L$290:$L$321,标准!$I$290:$I$321)</f>
        <v>0</v>
      </c>
      <c r="Q31" s="43"/>
      <c r="R31" s="16">
        <f>CHOOSE(MATCH(Q31,{20,5.35,5.25,5.15,5.05,4.55,4.45,4.4,4.35,4.3,4.25,4.2,4.15,4.1,4.05,4,3.55,3.47,3.39,3.32,3.25,3.2,3.15,3.1,3.05,3,2.55,2.5,2.45,2.4,2.35,1},-1),0,10,20,30,40,50,60,62,64,66,68,70,72,74,76,78,80,85,90,95,100,101,102,103,104,105,106,107,108,109,110,110)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31" s="15" t="e">
        <f t="shared" si="0"/>
        <v>#DIV/0!</v>
      </c>
      <c r="T31" s="16" t="e">
        <f>LOOKUP(S31,标准!$H$328:$H$332,标准!$G$328:$G$332)</f>
        <v>#DIV/0!</v>
      </c>
    </row>
    <row r="32" spans="1:20" ht="14.25">
      <c r="A32" s="46"/>
      <c r="B32" s="63" t="s">
        <v>94</v>
      </c>
      <c r="C32" s="32"/>
      <c r="D32" s="33"/>
      <c r="E32" s="34" t="e">
        <f t="shared" si="1"/>
        <v>#DIV/0!</v>
      </c>
      <c r="F32" s="18" t="e">
        <f>LOOKUP(E32,标准!$K$16:$K$23,标准!$B$16:$B$23)</f>
        <v>#DIV/0!</v>
      </c>
      <c r="G32" s="17"/>
      <c r="H32" s="16">
        <f>LOOKUP(G32,标准!$O$229:$O$250,标准!$L$229:$L$250)</f>
        <v>0</v>
      </c>
      <c r="I32" s="30"/>
      <c r="J32" s="16">
        <f>LOOKUP(I32,标准!$K$156:$K$177,标准!$B$156:$B$177)</f>
        <v>10</v>
      </c>
      <c r="K32" s="30"/>
      <c r="L32" s="16">
        <f>CHOOSE(MATCH(K32,{30,11.7,11.5,11.3,11.1,10.9,10.7,10.5,10.3,10.1,9.9,9.7,9.5,9.3,9.1,8.9,8.7,8.4,8.1,8,7.9,4},-1),0,10,20,30,40,50,60,62,64,66,68,70,72,74,76,78,80,85,90,95,100,100)</f>
        <v>100</v>
      </c>
      <c r="M32" s="17"/>
      <c r="N32" s="61" t="e">
        <f>LOOKUP(M32,标准!$K$54:$K$75,标准!$B$54:$B$75)</f>
        <v>#N/A</v>
      </c>
      <c r="O32" s="37"/>
      <c r="P32" s="16">
        <f>LOOKUP(O32,标准!$L$290:$L$321,标准!$I$290:$I$321)</f>
        <v>0</v>
      </c>
      <c r="Q32" s="43"/>
      <c r="R32" s="16">
        <f>CHOOSE(MATCH(Q32,{20,5.35,5.25,5.15,5.05,4.55,4.45,4.4,4.35,4.3,4.25,4.2,4.15,4.1,4.05,4,3.55,3.47,3.39,3.32,3.25,3.2,3.15,3.1,3.05,3,2.55,2.5,2.45,2.4,2.35,1},-1),0,10,20,30,40,50,60,62,64,66,68,70,72,74,76,78,80,85,90,95,100,101,102,103,104,105,106,107,108,109,110,110)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32" s="15" t="e">
        <f t="shared" si="0"/>
        <v>#DIV/0!</v>
      </c>
      <c r="T32" s="16" t="e">
        <f>LOOKUP(S32,标准!$H$328:$H$332,标准!$G$328:$G$332)</f>
        <v>#DIV/0!</v>
      </c>
    </row>
    <row r="33" spans="1:20" ht="14.25">
      <c r="A33" s="46"/>
      <c r="B33" s="63" t="s">
        <v>94</v>
      </c>
      <c r="C33" s="32"/>
      <c r="D33" s="33"/>
      <c r="E33" s="34" t="e">
        <f t="shared" si="1"/>
        <v>#DIV/0!</v>
      </c>
      <c r="F33" s="18" t="e">
        <f>LOOKUP(E33,标准!$K$16:$K$23,标准!$B$16:$B$23)</f>
        <v>#DIV/0!</v>
      </c>
      <c r="G33" s="17"/>
      <c r="H33" s="16">
        <f>LOOKUP(G33,标准!$O$229:$O$250,标准!$L$229:$L$250)</f>
        <v>0</v>
      </c>
      <c r="I33" s="30"/>
      <c r="J33" s="16">
        <f>LOOKUP(I33,标准!$K$156:$K$177,标准!$B$156:$B$177)</f>
        <v>10</v>
      </c>
      <c r="K33" s="30"/>
      <c r="L33" s="16">
        <f>CHOOSE(MATCH(K33,{30,11.7,11.5,11.3,11.1,10.9,10.7,10.5,10.3,10.1,9.9,9.7,9.5,9.3,9.1,8.9,8.7,8.4,8.1,8,7.9,4},-1),0,10,20,30,40,50,60,62,64,66,68,70,72,74,76,78,80,85,90,95,100,100)</f>
        <v>100</v>
      </c>
      <c r="M33" s="17"/>
      <c r="N33" s="61" t="e">
        <f>LOOKUP(M33,标准!$K$54:$K$75,标准!$B$54:$B$75)</f>
        <v>#N/A</v>
      </c>
      <c r="O33" s="37"/>
      <c r="P33" s="16">
        <f>LOOKUP(O33,标准!$L$290:$L$321,标准!$I$290:$I$321)</f>
        <v>0</v>
      </c>
      <c r="Q33" s="43"/>
      <c r="R33" s="16">
        <f>CHOOSE(MATCH(Q33,{20,5.35,5.25,5.15,5.05,4.55,4.45,4.4,4.35,4.3,4.25,4.2,4.15,4.1,4.05,4,3.55,3.47,3.39,3.32,3.25,3.2,3.15,3.1,3.05,3,2.55,2.5,2.45,2.4,2.35,1},-1),0,10,20,30,40,50,60,62,64,66,68,70,72,74,76,78,80,85,90,95,100,101,102,103,104,105,106,107,108,109,110,110)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33" s="15" t="e">
        <f t="shared" si="0"/>
        <v>#DIV/0!</v>
      </c>
      <c r="T33" s="16" t="e">
        <f>LOOKUP(S33,标准!$H$328:$H$332,标准!$G$328:$G$332)</f>
        <v>#DIV/0!</v>
      </c>
    </row>
    <row r="34" spans="1:20" ht="14.25">
      <c r="A34" s="46"/>
      <c r="B34" s="63" t="s">
        <v>94</v>
      </c>
      <c r="C34" s="32"/>
      <c r="D34" s="33"/>
      <c r="E34" s="34" t="e">
        <f t="shared" si="1"/>
        <v>#DIV/0!</v>
      </c>
      <c r="F34" s="18" t="e">
        <f>LOOKUP(E34,标准!$K$16:$K$23,标准!$B$16:$B$23)</f>
        <v>#DIV/0!</v>
      </c>
      <c r="G34" s="17"/>
      <c r="H34" s="16">
        <f>LOOKUP(G34,标准!$O$229:$O$250,标准!$L$229:$L$250)</f>
        <v>0</v>
      </c>
      <c r="I34" s="30"/>
      <c r="J34" s="16">
        <f>LOOKUP(I34,标准!$K$156:$K$177,标准!$B$156:$B$177)</f>
        <v>10</v>
      </c>
      <c r="K34" s="30"/>
      <c r="L34" s="16">
        <f>CHOOSE(MATCH(K34,{30,11.7,11.5,11.3,11.1,10.9,10.7,10.5,10.3,10.1,9.9,9.7,9.5,9.3,9.1,8.9,8.7,8.4,8.1,8,7.9,4},-1),0,10,20,30,40,50,60,62,64,66,68,70,72,74,76,78,80,85,90,95,100,100)</f>
        <v>100</v>
      </c>
      <c r="M34" s="17"/>
      <c r="N34" s="61" t="e">
        <f>LOOKUP(M34,标准!$K$54:$K$75,标准!$B$54:$B$75)</f>
        <v>#N/A</v>
      </c>
      <c r="O34" s="37"/>
      <c r="P34" s="16">
        <f>LOOKUP(O34,标准!$L$290:$L$321,标准!$I$290:$I$321)</f>
        <v>0</v>
      </c>
      <c r="Q34" s="43"/>
      <c r="R34" s="16">
        <f>CHOOSE(MATCH(Q34,{20,5.35,5.25,5.15,5.05,4.55,4.45,4.4,4.35,4.3,4.25,4.2,4.15,4.1,4.05,4,3.55,3.47,3.39,3.32,3.25,3.2,3.15,3.1,3.05,3,2.55,2.5,2.45,2.4,2.35,1},-1),0,10,20,30,40,50,60,62,64,66,68,70,72,74,76,78,80,85,90,95,100,101,102,103,104,105,106,107,108,109,110,110)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34" s="15" t="e">
        <f t="shared" si="0"/>
        <v>#DIV/0!</v>
      </c>
      <c r="T34" s="16" t="e">
        <f>LOOKUP(S34,标准!$H$328:$H$332,标准!$G$328:$G$332)</f>
        <v>#DIV/0!</v>
      </c>
    </row>
    <row r="35" spans="1:20" ht="14.25">
      <c r="A35" s="46"/>
      <c r="B35" s="63" t="s">
        <v>94</v>
      </c>
      <c r="C35" s="32"/>
      <c r="D35" s="33"/>
      <c r="E35" s="34" t="e">
        <f t="shared" si="1"/>
        <v>#DIV/0!</v>
      </c>
      <c r="F35" s="18" t="e">
        <f>LOOKUP(E35,标准!$K$16:$K$23,标准!$B$16:$B$23)</f>
        <v>#DIV/0!</v>
      </c>
      <c r="G35" s="17"/>
      <c r="H35" s="16">
        <f>LOOKUP(G35,标准!$O$229:$O$250,标准!$L$229:$L$250)</f>
        <v>0</v>
      </c>
      <c r="I35" s="30"/>
      <c r="J35" s="16">
        <f>LOOKUP(I35,标准!$K$156:$K$177,标准!$B$156:$B$177)</f>
        <v>10</v>
      </c>
      <c r="K35" s="30"/>
      <c r="L35" s="16">
        <f>CHOOSE(MATCH(K35,{30,11.7,11.5,11.3,11.1,10.9,10.7,10.5,10.3,10.1,9.9,9.7,9.5,9.3,9.1,8.9,8.7,8.4,8.1,8,7.9,4},-1),0,10,20,30,40,50,60,62,64,66,68,70,72,74,76,78,80,85,90,95,100,100)</f>
        <v>100</v>
      </c>
      <c r="M35" s="17"/>
      <c r="N35" s="61" t="e">
        <f>LOOKUP(M35,标准!$K$54:$K$75,标准!$B$54:$B$75)</f>
        <v>#N/A</v>
      </c>
      <c r="O35" s="37"/>
      <c r="P35" s="16">
        <f>LOOKUP(O35,标准!$L$290:$L$321,标准!$I$290:$I$321)</f>
        <v>0</v>
      </c>
      <c r="Q35" s="43"/>
      <c r="R35" s="16">
        <f>CHOOSE(MATCH(Q35,{20,5.35,5.25,5.15,5.05,4.55,4.45,4.4,4.35,4.3,4.25,4.2,4.15,4.1,4.05,4,3.55,3.47,3.39,3.32,3.25,3.2,3.15,3.1,3.05,3,2.55,2.5,2.45,2.4,2.35,1},-1),0,10,20,30,40,50,60,62,64,66,68,70,72,74,76,78,80,85,90,95,100,101,102,103,104,105,106,107,108,109,110,110)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35" s="15" t="e">
        <f t="shared" si="0"/>
        <v>#DIV/0!</v>
      </c>
      <c r="T35" s="16" t="e">
        <f>LOOKUP(S35,标准!$H$328:$H$332,标准!$G$328:$G$332)</f>
        <v>#DIV/0!</v>
      </c>
    </row>
    <row r="36" spans="1:20" ht="14.25">
      <c r="A36" s="46"/>
      <c r="B36" s="63" t="s">
        <v>94</v>
      </c>
      <c r="C36" s="32"/>
      <c r="D36" s="33"/>
      <c r="E36" s="34" t="e">
        <f t="shared" si="1"/>
        <v>#DIV/0!</v>
      </c>
      <c r="F36" s="18" t="e">
        <f>LOOKUP(E36,标准!$K$16:$K$23,标准!$B$16:$B$23)</f>
        <v>#DIV/0!</v>
      </c>
      <c r="G36" s="17"/>
      <c r="H36" s="16">
        <f>LOOKUP(G36,标准!$O$229:$O$250,标准!$L$229:$L$250)</f>
        <v>0</v>
      </c>
      <c r="I36" s="30"/>
      <c r="J36" s="16">
        <f>LOOKUP(I36,标准!$K$156:$K$177,标准!$B$156:$B$177)</f>
        <v>10</v>
      </c>
      <c r="K36" s="30"/>
      <c r="L36" s="16">
        <f>CHOOSE(MATCH(K36,{30,11.7,11.5,11.3,11.1,10.9,10.7,10.5,10.3,10.1,9.9,9.7,9.5,9.3,9.1,8.9,8.7,8.4,8.1,8,7.9,4},-1),0,10,20,30,40,50,60,62,64,66,68,70,72,74,76,78,80,85,90,95,100,100)</f>
        <v>100</v>
      </c>
      <c r="M36" s="17"/>
      <c r="N36" s="61" t="e">
        <f>LOOKUP(M36,标准!$K$54:$K$75,标准!$B$54:$B$75)</f>
        <v>#N/A</v>
      </c>
      <c r="O36" s="37"/>
      <c r="P36" s="16">
        <f>LOOKUP(O36,标准!$L$290:$L$321,标准!$I$290:$I$321)</f>
        <v>0</v>
      </c>
      <c r="Q36" s="43"/>
      <c r="R36" s="16">
        <f>CHOOSE(MATCH(Q36,{20,5.35,5.25,5.15,5.05,4.55,4.45,4.4,4.35,4.3,4.25,4.2,4.15,4.1,4.05,4,3.55,3.47,3.39,3.32,3.25,3.2,3.15,3.1,3.05,3,2.55,2.5,2.45,2.4,2.35,1},-1),0,10,20,30,40,50,60,62,64,66,68,70,72,74,76,78,80,85,90,95,100,101,102,103,104,105,106,107,108,109,110,110)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36" s="15" t="e">
        <f t="shared" si="0"/>
        <v>#DIV/0!</v>
      </c>
      <c r="T36" s="16" t="e">
        <f>LOOKUP(S36,标准!$H$328:$H$332,标准!$G$328:$G$332)</f>
        <v>#DIV/0!</v>
      </c>
    </row>
    <row r="37" spans="1:20" ht="14.25">
      <c r="A37" s="46"/>
      <c r="B37" s="63" t="s">
        <v>94</v>
      </c>
      <c r="C37" s="32"/>
      <c r="D37" s="33"/>
      <c r="E37" s="34" t="e">
        <f t="shared" si="1"/>
        <v>#DIV/0!</v>
      </c>
      <c r="F37" s="18" t="e">
        <f>LOOKUP(E37,标准!$K$16:$K$23,标准!$B$16:$B$23)</f>
        <v>#DIV/0!</v>
      </c>
      <c r="G37" s="17"/>
      <c r="H37" s="16">
        <f>LOOKUP(G37,标准!$O$229:$O$250,标准!$L$229:$L$250)</f>
        <v>0</v>
      </c>
      <c r="I37" s="30"/>
      <c r="J37" s="16">
        <f>LOOKUP(I37,标准!$K$156:$K$177,标准!$B$156:$B$177)</f>
        <v>10</v>
      </c>
      <c r="K37" s="30"/>
      <c r="L37" s="16">
        <f>CHOOSE(MATCH(K37,{30,11.7,11.5,11.3,11.1,10.9,10.7,10.5,10.3,10.1,9.9,9.7,9.5,9.3,9.1,8.9,8.7,8.4,8.1,8,7.9,4},-1),0,10,20,30,40,50,60,62,64,66,68,70,72,74,76,78,80,85,90,95,100,100)</f>
        <v>100</v>
      </c>
      <c r="M37" s="17"/>
      <c r="N37" s="61" t="e">
        <f>LOOKUP(M37,标准!$K$54:$K$75,标准!$B$54:$B$75)</f>
        <v>#N/A</v>
      </c>
      <c r="O37" s="37"/>
      <c r="P37" s="16">
        <f>LOOKUP(O37,标准!$L$290:$L$321,标准!$I$290:$I$321)</f>
        <v>0</v>
      </c>
      <c r="Q37" s="43"/>
      <c r="R37" s="16">
        <f>CHOOSE(MATCH(Q37,{20,5.35,5.25,5.15,5.05,4.55,4.45,4.4,4.35,4.3,4.25,4.2,4.15,4.1,4.05,4,3.55,3.47,3.39,3.32,3.25,3.2,3.15,3.1,3.05,3,2.55,2.5,2.45,2.4,2.35,1},-1),0,10,20,30,40,50,60,62,64,66,68,70,72,74,76,78,80,85,90,95,100,101,102,103,104,105,106,107,108,109,110,110)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37" s="15" t="e">
        <f t="shared" si="0"/>
        <v>#DIV/0!</v>
      </c>
      <c r="T37" s="16" t="e">
        <f>LOOKUP(S37,标准!$H$328:$H$332,标准!$G$328:$G$332)</f>
        <v>#DIV/0!</v>
      </c>
    </row>
    <row r="38" spans="1:20" ht="14.25">
      <c r="A38" s="46"/>
      <c r="B38" s="63" t="s">
        <v>94</v>
      </c>
      <c r="C38" s="32"/>
      <c r="D38" s="33"/>
      <c r="E38" s="34" t="e">
        <f t="shared" si="1"/>
        <v>#DIV/0!</v>
      </c>
      <c r="F38" s="18" t="e">
        <f>LOOKUP(E38,标准!$K$16:$K$23,标准!$B$16:$B$23)</f>
        <v>#DIV/0!</v>
      </c>
      <c r="G38" s="17"/>
      <c r="H38" s="16">
        <f>LOOKUP(G38,标准!$O$229:$O$250,标准!$L$229:$L$250)</f>
        <v>0</v>
      </c>
      <c r="I38" s="30"/>
      <c r="J38" s="16">
        <f>LOOKUP(I38,标准!$K$156:$K$177,标准!$B$156:$B$177)</f>
        <v>10</v>
      </c>
      <c r="K38" s="30"/>
      <c r="L38" s="16">
        <f>CHOOSE(MATCH(K38,{30,11.7,11.5,11.3,11.1,10.9,10.7,10.5,10.3,10.1,9.9,9.7,9.5,9.3,9.1,8.9,8.7,8.4,8.1,8,7.9,4},-1),0,10,20,30,40,50,60,62,64,66,68,70,72,74,76,78,80,85,90,95,100,100)</f>
        <v>100</v>
      </c>
      <c r="M38" s="17"/>
      <c r="N38" s="61" t="e">
        <f>LOOKUP(M38,标准!$K$54:$K$75,标准!$B$54:$B$75)</f>
        <v>#N/A</v>
      </c>
      <c r="O38" s="37"/>
      <c r="P38" s="16">
        <f>LOOKUP(O38,标准!$L$290:$L$321,标准!$I$290:$I$321)</f>
        <v>0</v>
      </c>
      <c r="Q38" s="43"/>
      <c r="R38" s="16">
        <f>CHOOSE(MATCH(Q38,{20,5.35,5.25,5.15,5.05,4.55,4.45,4.4,4.35,4.3,4.25,4.2,4.15,4.1,4.05,4,3.55,3.47,3.39,3.32,3.25,3.2,3.15,3.1,3.05,3,2.55,2.5,2.45,2.4,2.35,1},-1),0,10,20,30,40,50,60,62,64,66,68,70,72,74,76,78,80,85,90,95,100,101,102,103,104,105,106,107,108,109,110,110)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38" s="15" t="e">
        <f t="shared" si="0"/>
        <v>#DIV/0!</v>
      </c>
      <c r="T38" s="16" t="e">
        <f>LOOKUP(S38,标准!$H$328:$H$332,标准!$G$328:$G$332)</f>
        <v>#DIV/0!</v>
      </c>
    </row>
    <row r="39" spans="1:20" ht="14.25">
      <c r="A39" s="46"/>
      <c r="B39" s="63" t="s">
        <v>94</v>
      </c>
      <c r="C39" s="32"/>
      <c r="D39" s="33"/>
      <c r="E39" s="34" t="e">
        <f t="shared" si="1"/>
        <v>#DIV/0!</v>
      </c>
      <c r="F39" s="18" t="e">
        <f>LOOKUP(E39,标准!$K$16:$K$23,标准!$B$16:$B$23)</f>
        <v>#DIV/0!</v>
      </c>
      <c r="G39" s="17"/>
      <c r="H39" s="16">
        <f>LOOKUP(G39,标准!$O$229:$O$250,标准!$L$229:$L$250)</f>
        <v>0</v>
      </c>
      <c r="I39" s="30"/>
      <c r="J39" s="16">
        <f>LOOKUP(I39,标准!$K$156:$K$177,标准!$B$156:$B$177)</f>
        <v>10</v>
      </c>
      <c r="K39" s="30"/>
      <c r="L39" s="16">
        <f>CHOOSE(MATCH(K39,{30,11.7,11.5,11.3,11.1,10.9,10.7,10.5,10.3,10.1,9.9,9.7,9.5,9.3,9.1,8.9,8.7,8.4,8.1,8,7.9,4},-1),0,10,20,30,40,50,60,62,64,66,68,70,72,74,76,78,80,85,90,95,100,100)</f>
        <v>100</v>
      </c>
      <c r="M39" s="17"/>
      <c r="N39" s="61" t="e">
        <f>LOOKUP(M39,标准!$K$54:$K$75,标准!$B$54:$B$75)</f>
        <v>#N/A</v>
      </c>
      <c r="O39" s="37"/>
      <c r="P39" s="16">
        <f>LOOKUP(O39,标准!$L$290:$L$321,标准!$I$290:$I$321)</f>
        <v>0</v>
      </c>
      <c r="Q39" s="43"/>
      <c r="R39" s="16">
        <f>CHOOSE(MATCH(Q39,{20,5.35,5.25,5.15,5.05,4.55,4.45,4.4,4.35,4.3,4.25,4.2,4.15,4.1,4.05,4,3.55,3.47,3.39,3.32,3.25,3.2,3.15,3.1,3.05,3,2.55,2.5,2.45,2.4,2.35,1},-1),0,10,20,30,40,50,60,62,64,66,68,70,72,74,76,78,80,85,90,95,100,101,102,103,104,105,106,107,108,109,110,110)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39" s="15" t="e">
        <f t="shared" si="0"/>
        <v>#DIV/0!</v>
      </c>
      <c r="T39" s="16" t="e">
        <f>LOOKUP(S39,标准!$H$328:$H$332,标准!$G$328:$G$332)</f>
        <v>#DIV/0!</v>
      </c>
    </row>
    <row r="40" spans="1:20" ht="14.25">
      <c r="A40" s="46"/>
      <c r="B40" s="63" t="s">
        <v>94</v>
      </c>
      <c r="C40" s="32"/>
      <c r="D40" s="33"/>
      <c r="E40" s="34" t="e">
        <f t="shared" si="1"/>
        <v>#DIV/0!</v>
      </c>
      <c r="F40" s="18" t="e">
        <f>LOOKUP(E40,标准!$K$16:$K$23,标准!$B$16:$B$23)</f>
        <v>#DIV/0!</v>
      </c>
      <c r="G40" s="17"/>
      <c r="H40" s="16">
        <f>LOOKUP(G40,标准!$O$229:$O$250,标准!$L$229:$L$250)</f>
        <v>0</v>
      </c>
      <c r="I40" s="30"/>
      <c r="J40" s="16">
        <f>LOOKUP(I40,标准!$K$156:$K$177,标准!$B$156:$B$177)</f>
        <v>10</v>
      </c>
      <c r="K40" s="30"/>
      <c r="L40" s="16">
        <f>CHOOSE(MATCH(K40,{30,11.7,11.5,11.3,11.1,10.9,10.7,10.5,10.3,10.1,9.9,9.7,9.5,9.3,9.1,8.9,8.7,8.4,8.1,8,7.9,4},-1),0,10,20,30,40,50,60,62,64,66,68,70,72,74,76,78,80,85,90,95,100,100)</f>
        <v>100</v>
      </c>
      <c r="M40" s="17"/>
      <c r="N40" s="61" t="e">
        <f>LOOKUP(M40,标准!$K$54:$K$75,标准!$B$54:$B$75)</f>
        <v>#N/A</v>
      </c>
      <c r="O40" s="37"/>
      <c r="P40" s="16">
        <f>LOOKUP(O40,标准!$L$290:$L$321,标准!$I$290:$I$321)</f>
        <v>0</v>
      </c>
      <c r="Q40" s="43"/>
      <c r="R40" s="16">
        <f>CHOOSE(MATCH(Q40,{20,5.35,5.25,5.15,5.05,4.55,4.45,4.4,4.35,4.3,4.25,4.2,4.15,4.1,4.05,4,3.55,3.47,3.39,3.32,3.25,3.2,3.15,3.1,3.05,3,2.55,2.5,2.45,2.4,2.35,1},-1),0,10,20,30,40,50,60,62,64,66,68,70,72,74,76,78,80,85,90,95,100,101,102,103,104,105,106,107,108,109,110,110)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40" s="15" t="e">
        <f t="shared" si="0"/>
        <v>#DIV/0!</v>
      </c>
      <c r="T40" s="16" t="e">
        <f>LOOKUP(S40,标准!$H$328:$H$332,标准!$G$328:$G$332)</f>
        <v>#DIV/0!</v>
      </c>
    </row>
    <row r="41" spans="1:20" ht="14.25">
      <c r="A41" s="46"/>
      <c r="B41" s="63" t="s">
        <v>94</v>
      </c>
      <c r="C41" s="32"/>
      <c r="D41" s="33"/>
      <c r="E41" s="34" t="e">
        <f t="shared" si="1"/>
        <v>#DIV/0!</v>
      </c>
      <c r="F41" s="18" t="e">
        <f>LOOKUP(E41,标准!$K$16:$K$23,标准!$B$16:$B$23)</f>
        <v>#DIV/0!</v>
      </c>
      <c r="G41" s="17"/>
      <c r="H41" s="16">
        <f>LOOKUP(G41,标准!$O$229:$O$250,标准!$L$229:$L$250)</f>
        <v>0</v>
      </c>
      <c r="I41" s="30"/>
      <c r="J41" s="16">
        <f>LOOKUP(I41,标准!$K$156:$K$177,标准!$B$156:$B$177)</f>
        <v>10</v>
      </c>
      <c r="K41" s="30"/>
      <c r="L41" s="16">
        <f>CHOOSE(MATCH(K41,{30,11.7,11.5,11.3,11.1,10.9,10.7,10.5,10.3,10.1,9.9,9.7,9.5,9.3,9.1,8.9,8.7,8.4,8.1,8,7.9,4},-1),0,10,20,30,40,50,60,62,64,66,68,70,72,74,76,78,80,85,90,95,100,100)</f>
        <v>100</v>
      </c>
      <c r="M41" s="17"/>
      <c r="N41" s="61" t="e">
        <f>LOOKUP(M41,标准!$K$54:$K$75,标准!$B$54:$B$75)</f>
        <v>#N/A</v>
      </c>
      <c r="O41" s="37"/>
      <c r="P41" s="16">
        <f>LOOKUP(O41,标准!$L$290:$L$321,标准!$I$290:$I$321)</f>
        <v>0</v>
      </c>
      <c r="Q41" s="43"/>
      <c r="R41" s="16">
        <f>CHOOSE(MATCH(Q41,{20,5.35,5.25,5.15,5.05,4.55,4.45,4.4,4.35,4.3,4.25,4.2,4.15,4.1,4.05,4,3.55,3.47,3.39,3.32,3.25,3.2,3.15,3.1,3.05,3,2.55,2.5,2.45,2.4,2.35,1},-1),0,10,20,30,40,50,60,62,64,66,68,70,72,74,76,78,80,85,90,95,100,101,102,103,104,105,106,107,108,109,110,110)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41" s="15" t="e">
        <f t="shared" si="0"/>
        <v>#DIV/0!</v>
      </c>
      <c r="T41" s="16" t="e">
        <f>LOOKUP(S41,标准!$H$328:$H$332,标准!$G$328:$G$332)</f>
        <v>#DIV/0!</v>
      </c>
    </row>
    <row r="42" spans="1:20" ht="14.25">
      <c r="A42" s="46"/>
      <c r="B42" s="63" t="s">
        <v>94</v>
      </c>
      <c r="C42" s="32"/>
      <c r="D42" s="33"/>
      <c r="E42" s="34" t="e">
        <f t="shared" si="1"/>
        <v>#DIV/0!</v>
      </c>
      <c r="F42" s="18" t="e">
        <f>LOOKUP(E42,标准!$K$16:$K$23,标准!$B$16:$B$23)</f>
        <v>#DIV/0!</v>
      </c>
      <c r="G42" s="17"/>
      <c r="H42" s="16">
        <f>LOOKUP(G42,标准!$O$229:$O$250,标准!$L$229:$L$250)</f>
        <v>0</v>
      </c>
      <c r="I42" s="30"/>
      <c r="J42" s="16">
        <f>LOOKUP(I42,标准!$K$156:$K$177,标准!$B$156:$B$177)</f>
        <v>10</v>
      </c>
      <c r="K42" s="30"/>
      <c r="L42" s="16">
        <f>CHOOSE(MATCH(K42,{30,11.7,11.5,11.3,11.1,10.9,10.7,10.5,10.3,10.1,9.9,9.7,9.5,9.3,9.1,8.9,8.7,8.4,8.1,8,7.9,4},-1),0,10,20,30,40,50,60,62,64,66,68,70,72,74,76,78,80,85,90,95,100,100)</f>
        <v>100</v>
      </c>
      <c r="M42" s="17"/>
      <c r="N42" s="61" t="e">
        <f>LOOKUP(M42,标准!$K$54:$K$75,标准!$B$54:$B$75)</f>
        <v>#N/A</v>
      </c>
      <c r="O42" s="37"/>
      <c r="P42" s="16">
        <f>LOOKUP(O42,标准!$L$290:$L$321,标准!$I$290:$I$321)</f>
        <v>0</v>
      </c>
      <c r="Q42" s="43"/>
      <c r="R42" s="16">
        <f>CHOOSE(MATCH(Q42,{20,5.35,5.25,5.15,5.05,4.55,4.45,4.4,4.35,4.3,4.25,4.2,4.15,4.1,4.05,4,3.55,3.47,3.39,3.32,3.25,3.2,3.15,3.1,3.05,3,2.55,2.5,2.45,2.4,2.35,1},-1),0,10,20,30,40,50,60,62,64,66,68,70,72,74,76,78,80,85,90,95,100,101,102,103,104,105,106,107,108,109,110,110)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42" s="15" t="e">
        <f t="shared" si="0"/>
        <v>#DIV/0!</v>
      </c>
      <c r="T42" s="16" t="e">
        <f>LOOKUP(S42,标准!$H$328:$H$332,标准!$G$328:$G$332)</f>
        <v>#DIV/0!</v>
      </c>
    </row>
    <row r="43" spans="1:20" ht="14.25">
      <c r="A43" s="46"/>
      <c r="B43" s="63" t="s">
        <v>94</v>
      </c>
      <c r="C43" s="32"/>
      <c r="D43" s="33"/>
      <c r="E43" s="34" t="e">
        <f t="shared" si="1"/>
        <v>#DIV/0!</v>
      </c>
      <c r="F43" s="18" t="e">
        <f>LOOKUP(E43,标准!$K$16:$K$23,标准!$B$16:$B$23)</f>
        <v>#DIV/0!</v>
      </c>
      <c r="G43" s="17"/>
      <c r="H43" s="16">
        <f>LOOKUP(G43,标准!$O$229:$O$250,标准!$L$229:$L$250)</f>
        <v>0</v>
      </c>
      <c r="I43" s="30"/>
      <c r="J43" s="16">
        <f>LOOKUP(I43,标准!$K$156:$K$177,标准!$B$156:$B$177)</f>
        <v>10</v>
      </c>
      <c r="K43" s="30"/>
      <c r="L43" s="16">
        <f>CHOOSE(MATCH(K43,{30,11.7,11.5,11.3,11.1,10.9,10.7,10.5,10.3,10.1,9.9,9.7,9.5,9.3,9.1,8.9,8.7,8.4,8.1,8,7.9,4},-1),0,10,20,30,40,50,60,62,64,66,68,70,72,74,76,78,80,85,90,95,100,100)</f>
        <v>100</v>
      </c>
      <c r="M43" s="17"/>
      <c r="N43" s="61" t="e">
        <f>LOOKUP(M43,标准!$K$54:$K$75,标准!$B$54:$B$75)</f>
        <v>#N/A</v>
      </c>
      <c r="O43" s="37"/>
      <c r="P43" s="16">
        <f>LOOKUP(O43,标准!$L$290:$L$321,标准!$I$290:$I$321)</f>
        <v>0</v>
      </c>
      <c r="Q43" s="43"/>
      <c r="R43" s="16">
        <f>CHOOSE(MATCH(Q43,{20,5.35,5.25,5.15,5.05,4.55,4.45,4.4,4.35,4.3,4.25,4.2,4.15,4.1,4.05,4,3.55,3.47,3.39,3.32,3.25,3.2,3.15,3.1,3.05,3,2.55,2.5,2.45,2.4,2.35,1},-1),0,10,20,30,40,50,60,62,64,66,68,70,72,74,76,78,80,85,90,95,100,101,102,103,104,105,106,107,108,109,110,110)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43" s="15" t="e">
        <f t="shared" si="0"/>
        <v>#DIV/0!</v>
      </c>
      <c r="T43" s="16" t="e">
        <f>LOOKUP(S43,标准!$H$328:$H$332,标准!$G$328:$G$332)</f>
        <v>#DIV/0!</v>
      </c>
    </row>
    <row r="44" spans="1:20" ht="14.25">
      <c r="A44" s="46"/>
      <c r="B44" s="63" t="s">
        <v>94</v>
      </c>
      <c r="C44" s="32"/>
      <c r="D44" s="33"/>
      <c r="E44" s="34" t="e">
        <f t="shared" si="1"/>
        <v>#DIV/0!</v>
      </c>
      <c r="F44" s="18" t="e">
        <f>LOOKUP(E44,标准!$K$16:$K$23,标准!$B$16:$B$23)</f>
        <v>#DIV/0!</v>
      </c>
      <c r="G44" s="17"/>
      <c r="H44" s="16">
        <f>LOOKUP(G44,标准!$O$229:$O$250,标准!$L$229:$L$250)</f>
        <v>0</v>
      </c>
      <c r="I44" s="30"/>
      <c r="J44" s="16">
        <f>LOOKUP(I44,标准!$K$156:$K$177,标准!$B$156:$B$177)</f>
        <v>10</v>
      </c>
      <c r="K44" s="30"/>
      <c r="L44" s="16">
        <f>CHOOSE(MATCH(K44,{30,11.7,11.5,11.3,11.1,10.9,10.7,10.5,10.3,10.1,9.9,9.7,9.5,9.3,9.1,8.9,8.7,8.4,8.1,8,7.9,4},-1),0,10,20,30,40,50,60,62,64,66,68,70,72,74,76,78,80,85,90,95,100,100)</f>
        <v>100</v>
      </c>
      <c r="M44" s="17"/>
      <c r="N44" s="61" t="e">
        <f>LOOKUP(M44,标准!$K$54:$K$75,标准!$B$54:$B$75)</f>
        <v>#N/A</v>
      </c>
      <c r="O44" s="37"/>
      <c r="P44" s="16">
        <f>LOOKUP(O44,标准!$L$290:$L$321,标准!$I$290:$I$321)</f>
        <v>0</v>
      </c>
      <c r="Q44" s="43"/>
      <c r="R44" s="16">
        <f>CHOOSE(MATCH(Q44,{20,5.35,5.25,5.15,5.05,4.55,4.45,4.4,4.35,4.3,4.25,4.2,4.15,4.1,4.05,4,3.55,3.47,3.39,3.32,3.25,3.2,3.15,3.1,3.05,3,2.55,2.5,2.45,2.4,2.35,1},-1),0,10,20,30,40,50,60,62,64,66,68,70,72,74,76,78,80,85,90,95,100,101,102,103,104,105,106,107,108,109,110,110)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44" s="15" t="e">
        <f t="shared" si="0"/>
        <v>#DIV/0!</v>
      </c>
      <c r="T44" s="16" t="e">
        <f>LOOKUP(S44,标准!$H$328:$H$332,标准!$G$328:$G$332)</f>
        <v>#DIV/0!</v>
      </c>
    </row>
    <row r="45" spans="1:20" ht="14.25">
      <c r="A45" s="46"/>
      <c r="B45" s="63" t="s">
        <v>94</v>
      </c>
      <c r="C45" s="32"/>
      <c r="D45" s="33"/>
      <c r="E45" s="34" t="e">
        <f t="shared" si="1"/>
        <v>#DIV/0!</v>
      </c>
      <c r="F45" s="18" t="e">
        <f>LOOKUP(E45,标准!$K$16:$K$23,标准!$B$16:$B$23)</f>
        <v>#DIV/0!</v>
      </c>
      <c r="G45" s="17"/>
      <c r="H45" s="16">
        <f>LOOKUP(G45,标准!$O$229:$O$250,标准!$L$229:$L$250)</f>
        <v>0</v>
      </c>
      <c r="I45" s="30"/>
      <c r="J45" s="16">
        <f>LOOKUP(I45,标准!$K$156:$K$177,标准!$B$156:$B$177)</f>
        <v>10</v>
      </c>
      <c r="K45" s="30"/>
      <c r="L45" s="16">
        <f>CHOOSE(MATCH(K45,{30,11.7,11.5,11.3,11.1,10.9,10.7,10.5,10.3,10.1,9.9,9.7,9.5,9.3,9.1,8.9,8.7,8.4,8.1,8,7.9,4},-1),0,10,20,30,40,50,60,62,64,66,68,70,72,74,76,78,80,85,90,95,100,100)</f>
        <v>100</v>
      </c>
      <c r="M45" s="17"/>
      <c r="N45" s="61" t="e">
        <f>LOOKUP(M45,标准!$K$54:$K$75,标准!$B$54:$B$75)</f>
        <v>#N/A</v>
      </c>
      <c r="O45" s="37"/>
      <c r="P45" s="16">
        <f>LOOKUP(O45,标准!$L$290:$L$321,标准!$I$290:$I$321)</f>
        <v>0</v>
      </c>
      <c r="Q45" s="43"/>
      <c r="R45" s="16">
        <f>CHOOSE(MATCH(Q45,{20,5.35,5.25,5.15,5.05,4.55,4.45,4.4,4.35,4.3,4.25,4.2,4.15,4.1,4.05,4,3.55,3.47,3.39,3.32,3.25,3.2,3.15,3.1,3.05,3,2.55,2.5,2.45,2.4,2.35,1},-1),0,10,20,30,40,50,60,62,64,66,68,70,72,74,76,78,80,85,90,95,100,101,102,103,104,105,106,107,108,109,110,110)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45" s="15" t="e">
        <f t="shared" si="0"/>
        <v>#DIV/0!</v>
      </c>
      <c r="T45" s="16" t="e">
        <f>LOOKUP(S45,标准!$H$328:$H$332,标准!$G$328:$G$332)</f>
        <v>#DIV/0!</v>
      </c>
    </row>
    <row r="46" spans="1:20" ht="14.25">
      <c r="A46" s="46"/>
      <c r="B46" s="63" t="s">
        <v>94</v>
      </c>
      <c r="C46" s="32"/>
      <c r="D46" s="33"/>
      <c r="E46" s="34" t="e">
        <f t="shared" si="1"/>
        <v>#DIV/0!</v>
      </c>
      <c r="F46" s="18" t="e">
        <f>LOOKUP(E46,标准!$K$16:$K$23,标准!$B$16:$B$23)</f>
        <v>#DIV/0!</v>
      </c>
      <c r="G46" s="17"/>
      <c r="H46" s="16">
        <f>LOOKUP(G46,标准!$O$229:$O$250,标准!$L$229:$L$250)</f>
        <v>0</v>
      </c>
      <c r="I46" s="30"/>
      <c r="J46" s="16">
        <f>LOOKUP(I46,标准!$K$156:$K$177,标准!$B$156:$B$177)</f>
        <v>10</v>
      </c>
      <c r="K46" s="30"/>
      <c r="L46" s="16">
        <f>CHOOSE(MATCH(K46,{30,11.7,11.5,11.3,11.1,10.9,10.7,10.5,10.3,10.1,9.9,9.7,9.5,9.3,9.1,8.9,8.7,8.4,8.1,8,7.9,4},-1),0,10,20,30,40,50,60,62,64,66,68,70,72,74,76,78,80,85,90,95,100,100)</f>
        <v>100</v>
      </c>
      <c r="M46" s="17"/>
      <c r="N46" s="61" t="e">
        <f>LOOKUP(M46,标准!$K$54:$K$75,标准!$B$54:$B$75)</f>
        <v>#N/A</v>
      </c>
      <c r="O46" s="37"/>
      <c r="P46" s="16">
        <f>LOOKUP(O46,标准!$L$290:$L$321,标准!$I$290:$I$321)</f>
        <v>0</v>
      </c>
      <c r="Q46" s="43"/>
      <c r="R46" s="16">
        <f>CHOOSE(MATCH(Q46,{20,5.35,5.25,5.15,5.05,4.55,4.45,4.4,4.35,4.3,4.25,4.2,4.15,4.1,4.05,4,3.55,3.47,3.39,3.32,3.25,3.2,3.15,3.1,3.05,3,2.55,2.5,2.45,2.4,2.35,1},-1),0,10,20,30,40,50,60,62,64,66,68,70,72,74,76,78,80,85,90,95,100,101,102,103,104,105,106,107,108,109,110,110)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46" s="15" t="e">
        <f t="shared" si="0"/>
        <v>#DIV/0!</v>
      </c>
      <c r="T46" s="16" t="e">
        <f>LOOKUP(S46,标准!$H$328:$H$332,标准!$G$328:$G$332)</f>
        <v>#DIV/0!</v>
      </c>
    </row>
    <row r="47" spans="1:20" ht="14.25">
      <c r="A47" s="46"/>
      <c r="B47" s="63" t="s">
        <v>94</v>
      </c>
      <c r="C47" s="32"/>
      <c r="D47" s="33"/>
      <c r="E47" s="34" t="e">
        <f t="shared" si="1"/>
        <v>#DIV/0!</v>
      </c>
      <c r="F47" s="18" t="e">
        <f>LOOKUP(E47,标准!$K$16:$K$23,标准!$B$16:$B$23)</f>
        <v>#DIV/0!</v>
      </c>
      <c r="G47" s="17"/>
      <c r="H47" s="16">
        <f>LOOKUP(G47,标准!$O$229:$O$250,标准!$L$229:$L$250)</f>
        <v>0</v>
      </c>
      <c r="I47" s="30"/>
      <c r="J47" s="16">
        <f>LOOKUP(I47,标准!$K$156:$K$177,标准!$B$156:$B$177)</f>
        <v>10</v>
      </c>
      <c r="K47" s="30"/>
      <c r="L47" s="16">
        <f>CHOOSE(MATCH(K47,{30,11.7,11.5,11.3,11.1,10.9,10.7,10.5,10.3,10.1,9.9,9.7,9.5,9.3,9.1,8.9,8.7,8.4,8.1,8,7.9,4},-1),0,10,20,30,40,50,60,62,64,66,68,70,72,74,76,78,80,85,90,95,100,100)</f>
        <v>100</v>
      </c>
      <c r="M47" s="17"/>
      <c r="N47" s="61" t="e">
        <f>LOOKUP(M47,标准!$K$54:$K$75,标准!$B$54:$B$75)</f>
        <v>#N/A</v>
      </c>
      <c r="O47" s="37"/>
      <c r="P47" s="16">
        <f>LOOKUP(O47,标准!$L$290:$L$321,标准!$I$290:$I$321)</f>
        <v>0</v>
      </c>
      <c r="Q47" s="43"/>
      <c r="R47" s="16">
        <f>CHOOSE(MATCH(Q47,{20,5.35,5.25,5.15,5.05,4.55,4.45,4.4,4.35,4.3,4.25,4.2,4.15,4.1,4.05,4,3.55,3.47,3.39,3.32,3.25,3.2,3.15,3.1,3.05,3,2.55,2.5,2.45,2.4,2.35,1},-1),0,10,20,30,40,50,60,62,64,66,68,70,72,74,76,78,80,85,90,95,100,101,102,103,104,105,106,107,108,109,110,110)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47" s="15" t="e">
        <f t="shared" si="0"/>
        <v>#DIV/0!</v>
      </c>
      <c r="T47" s="16" t="e">
        <f>LOOKUP(S47,标准!$H$328:$H$332,标准!$G$328:$G$332)</f>
        <v>#DIV/0!</v>
      </c>
    </row>
    <row r="48" spans="1:20" ht="14.25">
      <c r="A48" s="46"/>
      <c r="B48" s="63" t="s">
        <v>94</v>
      </c>
      <c r="C48" s="32"/>
      <c r="D48" s="33"/>
      <c r="E48" s="34" t="e">
        <f t="shared" si="1"/>
        <v>#DIV/0!</v>
      </c>
      <c r="F48" s="18" t="e">
        <f>LOOKUP(E48,标准!$K$16:$K$23,标准!$B$16:$B$23)</f>
        <v>#DIV/0!</v>
      </c>
      <c r="G48" s="17"/>
      <c r="H48" s="16">
        <f>LOOKUP(G48,标准!$O$229:$O$250,标准!$L$229:$L$250)</f>
        <v>0</v>
      </c>
      <c r="I48" s="30"/>
      <c r="J48" s="16">
        <f>LOOKUP(I48,标准!$K$156:$K$177,标准!$B$156:$B$177)</f>
        <v>10</v>
      </c>
      <c r="K48" s="30"/>
      <c r="L48" s="16">
        <f>CHOOSE(MATCH(K48,{30,11.7,11.5,11.3,11.1,10.9,10.7,10.5,10.3,10.1,9.9,9.7,9.5,9.3,9.1,8.9,8.7,8.4,8.1,8,7.9,4},-1),0,10,20,30,40,50,60,62,64,66,68,70,72,74,76,78,80,85,90,95,100,100)</f>
        <v>100</v>
      </c>
      <c r="M48" s="17"/>
      <c r="N48" s="61" t="e">
        <f>LOOKUP(M48,标准!$K$54:$K$75,标准!$B$54:$B$75)</f>
        <v>#N/A</v>
      </c>
      <c r="O48" s="37"/>
      <c r="P48" s="16">
        <f>LOOKUP(O48,标准!$L$290:$L$321,标准!$I$290:$I$321)</f>
        <v>0</v>
      </c>
      <c r="Q48" s="43"/>
      <c r="R48" s="16">
        <f>CHOOSE(MATCH(Q48,{20,5.35,5.25,5.15,5.05,4.55,4.45,4.4,4.35,4.3,4.25,4.2,4.15,4.1,4.05,4,3.55,3.47,3.39,3.32,3.25,3.2,3.15,3.1,3.05,3,2.55,2.5,2.45,2.4,2.35,1},-1),0,10,20,30,40,50,60,62,64,66,68,70,72,74,76,78,80,85,90,95,100,101,102,103,104,105,106,107,108,109,110,110)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48" s="15" t="e">
        <f t="shared" si="0"/>
        <v>#DIV/0!</v>
      </c>
      <c r="T48" s="16" t="e">
        <f>LOOKUP(S48,标准!$H$328:$H$332,标准!$G$328:$G$332)</f>
        <v>#DIV/0!</v>
      </c>
    </row>
    <row r="49" spans="1:20" ht="14.25">
      <c r="A49" s="46"/>
      <c r="B49" s="63" t="s">
        <v>94</v>
      </c>
      <c r="C49" s="32"/>
      <c r="D49" s="33"/>
      <c r="E49" s="34" t="e">
        <f t="shared" si="1"/>
        <v>#DIV/0!</v>
      </c>
      <c r="F49" s="18" t="e">
        <f>LOOKUP(E49,标准!$K$16:$K$23,标准!$B$16:$B$23)</f>
        <v>#DIV/0!</v>
      </c>
      <c r="G49" s="17"/>
      <c r="H49" s="16">
        <f>LOOKUP(G49,标准!$O$229:$O$250,标准!$L$229:$L$250)</f>
        <v>0</v>
      </c>
      <c r="I49" s="30"/>
      <c r="J49" s="16">
        <f>LOOKUP(I49,标准!$K$156:$K$177,标准!$B$156:$B$177)</f>
        <v>10</v>
      </c>
      <c r="K49" s="30"/>
      <c r="L49" s="16">
        <f>CHOOSE(MATCH(K49,{30,11.7,11.5,11.3,11.1,10.9,10.7,10.5,10.3,10.1,9.9,9.7,9.5,9.3,9.1,8.9,8.7,8.4,8.1,8,7.9,4},-1),0,10,20,30,40,50,60,62,64,66,68,70,72,74,76,78,80,85,90,95,100,100)</f>
        <v>100</v>
      </c>
      <c r="M49" s="17"/>
      <c r="N49" s="61" t="e">
        <f>LOOKUP(M49,标准!$K$54:$K$75,标准!$B$54:$B$75)</f>
        <v>#N/A</v>
      </c>
      <c r="O49" s="37"/>
      <c r="P49" s="16">
        <f>LOOKUP(O49,标准!$L$290:$L$321,标准!$I$290:$I$321)</f>
        <v>0</v>
      </c>
      <c r="Q49" s="43"/>
      <c r="R49" s="16">
        <f>CHOOSE(MATCH(Q49,{20,5.35,5.25,5.15,5.05,4.55,4.45,4.4,4.35,4.3,4.25,4.2,4.15,4.1,4.05,4,3.55,3.47,3.39,3.32,3.25,3.2,3.15,3.1,3.05,3,2.55,2.5,2.45,2.4,2.35,1},-1),0,10,20,30,40,50,60,62,64,66,68,70,72,74,76,78,80,85,90,95,100,101,102,103,104,105,106,107,108,109,110,110)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49" s="15" t="e">
        <f t="shared" si="0"/>
        <v>#DIV/0!</v>
      </c>
      <c r="T49" s="16" t="e">
        <f>LOOKUP(S49,标准!$H$328:$H$332,标准!$G$328:$G$332)</f>
        <v>#DIV/0!</v>
      </c>
    </row>
    <row r="50" spans="1:20" ht="14.25">
      <c r="A50" s="46"/>
      <c r="B50" s="63" t="s">
        <v>94</v>
      </c>
      <c r="C50" s="32"/>
      <c r="D50" s="33"/>
      <c r="E50" s="34" t="e">
        <f t="shared" si="1"/>
        <v>#DIV/0!</v>
      </c>
      <c r="F50" s="18" t="e">
        <f>LOOKUP(E50,标准!$K$16:$K$23,标准!$B$16:$B$23)</f>
        <v>#DIV/0!</v>
      </c>
      <c r="G50" s="17"/>
      <c r="H50" s="16">
        <f>LOOKUP(G50,标准!$O$229:$O$250,标准!$L$229:$L$250)</f>
        <v>0</v>
      </c>
      <c r="I50" s="30"/>
      <c r="J50" s="16">
        <f>LOOKUP(I50,标准!$K$156:$K$177,标准!$B$156:$B$177)</f>
        <v>10</v>
      </c>
      <c r="K50" s="30"/>
      <c r="L50" s="16">
        <f>CHOOSE(MATCH(K50,{30,11.7,11.5,11.3,11.1,10.9,10.7,10.5,10.3,10.1,9.9,9.7,9.5,9.3,9.1,8.9,8.7,8.4,8.1,8,7.9,4},-1),0,10,20,30,40,50,60,62,64,66,68,70,72,74,76,78,80,85,90,95,100,100)</f>
        <v>100</v>
      </c>
      <c r="M50" s="17"/>
      <c r="N50" s="61" t="e">
        <f>LOOKUP(M50,标准!$K$54:$K$75,标准!$B$54:$B$75)</f>
        <v>#N/A</v>
      </c>
      <c r="O50" s="37"/>
      <c r="P50" s="16">
        <f>LOOKUP(O50,标准!$L$290:$L$321,标准!$I$290:$I$321)</f>
        <v>0</v>
      </c>
      <c r="Q50" s="43"/>
      <c r="R50" s="16">
        <f>CHOOSE(MATCH(Q50,{20,5.35,5.25,5.15,5.05,4.55,4.45,4.4,4.35,4.3,4.25,4.2,4.15,4.1,4.05,4,3.55,3.47,3.39,3.32,3.25,3.2,3.15,3.1,3.05,3,2.55,2.5,2.45,2.4,2.35,1},-1),0,10,20,30,40,50,60,62,64,66,68,70,72,74,76,78,80,85,90,95,100,101,102,103,104,105,106,107,108,109,110,110)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50" s="15" t="e">
        <f t="shared" si="0"/>
        <v>#DIV/0!</v>
      </c>
      <c r="T50" s="16" t="e">
        <f>LOOKUP(S50,标准!$H$328:$H$332,标准!$G$328:$G$332)</f>
        <v>#DIV/0!</v>
      </c>
    </row>
    <row r="51" spans="1:20" ht="14.25">
      <c r="A51" s="46"/>
      <c r="B51" s="63" t="s">
        <v>94</v>
      </c>
      <c r="C51" s="32"/>
      <c r="D51" s="33"/>
      <c r="E51" s="34" t="e">
        <f t="shared" si="1"/>
        <v>#DIV/0!</v>
      </c>
      <c r="F51" s="18" t="e">
        <f>LOOKUP(E51,标准!$K$16:$K$23,标准!$B$16:$B$23)</f>
        <v>#DIV/0!</v>
      </c>
      <c r="G51" s="17"/>
      <c r="H51" s="16">
        <f>LOOKUP(G51,标准!$O$229:$O$250,标准!$L$229:$L$250)</f>
        <v>0</v>
      </c>
      <c r="I51" s="30"/>
      <c r="J51" s="16">
        <f>LOOKUP(I51,标准!$K$156:$K$177,标准!$B$156:$B$177)</f>
        <v>10</v>
      </c>
      <c r="K51" s="30"/>
      <c r="L51" s="16">
        <f>CHOOSE(MATCH(K51,{30,11.7,11.5,11.3,11.1,10.9,10.7,10.5,10.3,10.1,9.9,9.7,9.5,9.3,9.1,8.9,8.7,8.4,8.1,8,7.9,4},-1),0,10,20,30,40,50,60,62,64,66,68,70,72,74,76,78,80,85,90,95,100,100)</f>
        <v>100</v>
      </c>
      <c r="M51" s="17"/>
      <c r="N51" s="61" t="e">
        <f>LOOKUP(M51,标准!$K$54:$K$75,标准!$B$54:$B$75)</f>
        <v>#N/A</v>
      </c>
      <c r="O51" s="37"/>
      <c r="P51" s="16">
        <f>LOOKUP(O51,标准!$L$290:$L$321,标准!$I$290:$I$321)</f>
        <v>0</v>
      </c>
      <c r="Q51" s="43"/>
      <c r="R51" s="16">
        <f>CHOOSE(MATCH(Q51,{20,5.35,5.25,5.15,5.05,4.55,4.45,4.4,4.35,4.3,4.25,4.2,4.15,4.1,4.05,4,3.55,3.47,3.39,3.32,3.25,3.2,3.15,3.1,3.05,3,2.55,2.5,2.45,2.4,2.35,1},-1),0,10,20,30,40,50,60,62,64,66,68,70,72,74,76,78,80,85,90,95,100,101,102,103,104,105,106,107,108,109,110,110)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51" s="15" t="e">
        <f t="shared" si="0"/>
        <v>#DIV/0!</v>
      </c>
      <c r="T51" s="16" t="e">
        <f>LOOKUP(S51,标准!$H$328:$H$332,标准!$G$328:$G$332)</f>
        <v>#DIV/0!</v>
      </c>
    </row>
    <row r="52" spans="1:20" ht="14.25">
      <c r="A52" s="46"/>
      <c r="B52" s="63" t="s">
        <v>94</v>
      </c>
      <c r="C52" s="32"/>
      <c r="D52" s="33"/>
      <c r="E52" s="34" t="e">
        <f t="shared" si="1"/>
        <v>#DIV/0!</v>
      </c>
      <c r="F52" s="18" t="e">
        <f>LOOKUP(E52,标准!$K$16:$K$23,标准!$B$16:$B$23)</f>
        <v>#DIV/0!</v>
      </c>
      <c r="G52" s="17"/>
      <c r="H52" s="16">
        <f>LOOKUP(G52,标准!$O$229:$O$250,标准!$L$229:$L$250)</f>
        <v>0</v>
      </c>
      <c r="I52" s="30"/>
      <c r="J52" s="16">
        <f>LOOKUP(I52,标准!$K$156:$K$177,标准!$B$156:$B$177)</f>
        <v>10</v>
      </c>
      <c r="K52" s="30"/>
      <c r="L52" s="16">
        <f>CHOOSE(MATCH(K52,{30,11.7,11.5,11.3,11.1,10.9,10.7,10.5,10.3,10.1,9.9,9.7,9.5,9.3,9.1,8.9,8.7,8.4,8.1,8,7.9,4},-1),0,10,20,30,40,50,60,62,64,66,68,70,72,74,76,78,80,85,90,95,100,100)</f>
        <v>100</v>
      </c>
      <c r="M52" s="17"/>
      <c r="N52" s="61" t="e">
        <f>LOOKUP(M52,标准!$K$54:$K$75,标准!$B$54:$B$75)</f>
        <v>#N/A</v>
      </c>
      <c r="O52" s="37"/>
      <c r="P52" s="16">
        <f>LOOKUP(O52,标准!$L$290:$L$321,标准!$I$290:$I$321)</f>
        <v>0</v>
      </c>
      <c r="Q52" s="43"/>
      <c r="R52" s="16">
        <f>CHOOSE(MATCH(Q52,{20,5.35,5.25,5.15,5.05,4.55,4.45,4.4,4.35,4.3,4.25,4.2,4.15,4.1,4.05,4,3.55,3.47,3.39,3.32,3.25,3.2,3.15,3.1,3.05,3,2.55,2.5,2.45,2.4,2.35,1},-1),0,10,20,30,40,50,60,62,64,66,68,70,72,74,76,78,80,85,90,95,100,101,102,103,104,105,106,107,108,109,110,110)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52" s="15" t="e">
        <f t="shared" si="0"/>
        <v>#DIV/0!</v>
      </c>
      <c r="T52" s="16" t="e">
        <f>LOOKUP(S52,标准!$H$328:$H$332,标准!$G$328:$G$332)</f>
        <v>#DIV/0!</v>
      </c>
    </row>
    <row r="53" spans="1:20" ht="14.25">
      <c r="A53" s="46"/>
      <c r="B53" s="63" t="s">
        <v>94</v>
      </c>
      <c r="C53" s="32"/>
      <c r="D53" s="33"/>
      <c r="E53" s="34" t="e">
        <f t="shared" si="1"/>
        <v>#DIV/0!</v>
      </c>
      <c r="F53" s="18" t="e">
        <f>LOOKUP(E53,标准!$K$16:$K$23,标准!$B$16:$B$23)</f>
        <v>#DIV/0!</v>
      </c>
      <c r="G53" s="17"/>
      <c r="H53" s="16">
        <f>LOOKUP(G53,标准!$O$229:$O$250,标准!$L$229:$L$250)</f>
        <v>0</v>
      </c>
      <c r="I53" s="30"/>
      <c r="J53" s="16">
        <f>LOOKUP(I53,标准!$K$156:$K$177,标准!$B$156:$B$177)</f>
        <v>10</v>
      </c>
      <c r="K53" s="30"/>
      <c r="L53" s="16">
        <f>CHOOSE(MATCH(K53,{30,11.7,11.5,11.3,11.1,10.9,10.7,10.5,10.3,10.1,9.9,9.7,9.5,9.3,9.1,8.9,8.7,8.4,8.1,8,7.9,4},-1),0,10,20,30,40,50,60,62,64,66,68,70,72,74,76,78,80,85,90,95,100,100)</f>
        <v>100</v>
      </c>
      <c r="M53" s="17"/>
      <c r="N53" s="61" t="e">
        <f>LOOKUP(M53,标准!$K$54:$K$75,标准!$B$54:$B$75)</f>
        <v>#N/A</v>
      </c>
      <c r="O53" s="37"/>
      <c r="P53" s="16">
        <f>LOOKUP(O53,标准!$L$290:$L$321,标准!$I$290:$I$321)</f>
        <v>0</v>
      </c>
      <c r="Q53" s="43"/>
      <c r="R53" s="16">
        <f>CHOOSE(MATCH(Q53,{20,5.35,5.25,5.15,5.05,4.55,4.45,4.4,4.35,4.3,4.25,4.2,4.15,4.1,4.05,4,3.55,3.47,3.39,3.32,3.25,3.2,3.15,3.1,3.05,3,2.55,2.5,2.45,2.4,2.35,1},-1),0,10,20,30,40,50,60,62,64,66,68,70,72,74,76,78,80,85,90,95,100,101,102,103,104,105,106,107,108,109,110,110)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53" s="15" t="e">
        <f t="shared" si="0"/>
        <v>#DIV/0!</v>
      </c>
      <c r="T53" s="16" t="e">
        <f>LOOKUP(S53,标准!$H$328:$H$332,标准!$G$328:$G$332)</f>
        <v>#DIV/0!</v>
      </c>
    </row>
    <row r="54" spans="1:20" ht="14.25">
      <c r="A54" s="46"/>
      <c r="B54" s="63" t="s">
        <v>94</v>
      </c>
      <c r="C54" s="32"/>
      <c r="D54" s="33"/>
      <c r="E54" s="34" t="e">
        <f t="shared" si="1"/>
        <v>#DIV/0!</v>
      </c>
      <c r="F54" s="18" t="e">
        <f>LOOKUP(E54,标准!$K$16:$K$23,标准!$B$16:$B$23)</f>
        <v>#DIV/0!</v>
      </c>
      <c r="G54" s="17"/>
      <c r="H54" s="16">
        <f>LOOKUP(G54,标准!$O$229:$O$250,标准!$L$229:$L$250)</f>
        <v>0</v>
      </c>
      <c r="I54" s="30"/>
      <c r="J54" s="16">
        <f>LOOKUP(I54,标准!$K$156:$K$177,标准!$B$156:$B$177)</f>
        <v>10</v>
      </c>
      <c r="K54" s="30"/>
      <c r="L54" s="16">
        <f>CHOOSE(MATCH(K54,{30,11.7,11.5,11.3,11.1,10.9,10.7,10.5,10.3,10.1,9.9,9.7,9.5,9.3,9.1,8.9,8.7,8.4,8.1,8,7.9,4},-1),0,10,20,30,40,50,60,62,64,66,68,70,72,74,76,78,80,85,90,95,100,100)</f>
        <v>100</v>
      </c>
      <c r="M54" s="17"/>
      <c r="N54" s="61" t="e">
        <f>LOOKUP(M54,标准!$K$54:$K$75,标准!$B$54:$B$75)</f>
        <v>#N/A</v>
      </c>
      <c r="O54" s="37"/>
      <c r="P54" s="16">
        <f>LOOKUP(O54,标准!$L$290:$L$321,标准!$I$290:$I$321)</f>
        <v>0</v>
      </c>
      <c r="Q54" s="43"/>
      <c r="R54" s="16">
        <f>CHOOSE(MATCH(Q54,{20,5.35,5.25,5.15,5.05,4.55,4.45,4.4,4.35,4.3,4.25,4.2,4.15,4.1,4.05,4,3.55,3.47,3.39,3.32,3.25,3.2,3.15,3.1,3.05,3,2.55,2.5,2.45,2.4,2.35,1},-1),0,10,20,30,40,50,60,62,64,66,68,70,72,74,76,78,80,85,90,95,100,101,102,103,104,105,106,107,108,109,110,110)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54" s="15" t="e">
        <f t="shared" si="0"/>
        <v>#DIV/0!</v>
      </c>
      <c r="T54" s="16" t="e">
        <f>LOOKUP(S54,标准!$H$328:$H$332,标准!$G$328:$G$332)</f>
        <v>#DIV/0!</v>
      </c>
    </row>
    <row r="55" spans="1:20" ht="14.25">
      <c r="A55" s="46"/>
      <c r="B55" s="63" t="s">
        <v>94</v>
      </c>
      <c r="C55" s="32"/>
      <c r="D55" s="33"/>
      <c r="E55" s="34" t="e">
        <f t="shared" si="1"/>
        <v>#DIV/0!</v>
      </c>
      <c r="F55" s="18" t="e">
        <f>LOOKUP(E55,标准!$K$16:$K$23,标准!$B$16:$B$23)</f>
        <v>#DIV/0!</v>
      </c>
      <c r="G55" s="17"/>
      <c r="H55" s="16">
        <f>LOOKUP(G55,标准!$O$229:$O$250,标准!$L$229:$L$250)</f>
        <v>0</v>
      </c>
      <c r="I55" s="30"/>
      <c r="J55" s="16">
        <f>LOOKUP(I55,标准!$K$156:$K$177,标准!$B$156:$B$177)</f>
        <v>10</v>
      </c>
      <c r="K55" s="30"/>
      <c r="L55" s="16">
        <f>CHOOSE(MATCH(K55,{30,11.7,11.5,11.3,11.1,10.9,10.7,10.5,10.3,10.1,9.9,9.7,9.5,9.3,9.1,8.9,8.7,8.4,8.1,8,7.9,4},-1),0,10,20,30,40,50,60,62,64,66,68,70,72,74,76,78,80,85,90,95,100,100)</f>
        <v>100</v>
      </c>
      <c r="M55" s="17"/>
      <c r="N55" s="61" t="e">
        <f>LOOKUP(M55,标准!$K$54:$K$75,标准!$B$54:$B$75)</f>
        <v>#N/A</v>
      </c>
      <c r="O55" s="37"/>
      <c r="P55" s="16">
        <f>LOOKUP(O55,标准!$L$290:$L$321,标准!$I$290:$I$321)</f>
        <v>0</v>
      </c>
      <c r="Q55" s="43"/>
      <c r="R55" s="16">
        <f>CHOOSE(MATCH(Q55,{20,5.35,5.25,5.15,5.05,4.55,4.45,4.4,4.35,4.3,4.25,4.2,4.15,4.1,4.05,4,3.55,3.47,3.39,3.32,3.25,3.2,3.15,3.1,3.05,3,2.55,2.5,2.45,2.4,2.35,1},-1),0,10,20,30,40,50,60,62,64,66,68,70,72,74,76,78,80,85,90,95,100,101,102,103,104,105,106,107,108,109,110,110)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55" s="15" t="e">
        <f t="shared" si="0"/>
        <v>#DIV/0!</v>
      </c>
      <c r="T55" s="16" t="e">
        <f>LOOKUP(S55,标准!$H$328:$H$332,标准!$G$328:$G$332)</f>
        <v>#DIV/0!</v>
      </c>
    </row>
    <row r="56" spans="1:20" ht="14.25">
      <c r="A56" s="46"/>
      <c r="B56" s="63" t="s">
        <v>94</v>
      </c>
      <c r="C56" s="32"/>
      <c r="D56" s="33"/>
      <c r="E56" s="34" t="e">
        <f t="shared" si="1"/>
        <v>#DIV/0!</v>
      </c>
      <c r="F56" s="18" t="e">
        <f>LOOKUP(E56,标准!$K$16:$K$23,标准!$B$16:$B$23)</f>
        <v>#DIV/0!</v>
      </c>
      <c r="G56" s="17"/>
      <c r="H56" s="16">
        <f>LOOKUP(G56,标准!$O$229:$O$250,标准!$L$229:$L$250)</f>
        <v>0</v>
      </c>
      <c r="I56" s="30"/>
      <c r="J56" s="16">
        <f>LOOKUP(I56,标准!$K$156:$K$177,标准!$B$156:$B$177)</f>
        <v>10</v>
      </c>
      <c r="K56" s="30"/>
      <c r="L56" s="16">
        <f>CHOOSE(MATCH(K56,{30,11.7,11.5,11.3,11.1,10.9,10.7,10.5,10.3,10.1,9.9,9.7,9.5,9.3,9.1,8.9,8.7,8.4,8.1,8,7.9,4},-1),0,10,20,30,40,50,60,62,64,66,68,70,72,74,76,78,80,85,90,95,100,100)</f>
        <v>100</v>
      </c>
      <c r="M56" s="17"/>
      <c r="N56" s="61" t="e">
        <f>LOOKUP(M56,标准!$K$54:$K$75,标准!$B$54:$B$75)</f>
        <v>#N/A</v>
      </c>
      <c r="O56" s="37"/>
      <c r="P56" s="16">
        <f>LOOKUP(O56,标准!$L$290:$L$321,标准!$I$290:$I$321)</f>
        <v>0</v>
      </c>
      <c r="Q56" s="43"/>
      <c r="R56" s="16">
        <f>CHOOSE(MATCH(Q56,{20,5.35,5.25,5.15,5.05,4.55,4.45,4.4,4.35,4.3,4.25,4.2,4.15,4.1,4.05,4,3.55,3.47,3.39,3.32,3.25,3.2,3.15,3.1,3.05,3,2.55,2.5,2.45,2.4,2.35,1},-1),0,10,20,30,40,50,60,62,64,66,68,70,72,74,76,78,80,85,90,95,100,101,102,103,104,105,106,107,108,109,110,110)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56" s="15" t="e">
        <f t="shared" si="0"/>
        <v>#DIV/0!</v>
      </c>
      <c r="T56" s="16" t="e">
        <f>LOOKUP(S56,标准!$H$328:$H$332,标准!$G$328:$G$332)</f>
        <v>#DIV/0!</v>
      </c>
    </row>
    <row r="57" spans="1:20" ht="14.25">
      <c r="A57" s="46"/>
      <c r="B57" s="63" t="s">
        <v>94</v>
      </c>
      <c r="C57" s="32"/>
      <c r="D57" s="33"/>
      <c r="E57" s="34" t="e">
        <f t="shared" si="1"/>
        <v>#DIV/0!</v>
      </c>
      <c r="F57" s="18" t="e">
        <f>LOOKUP(E57,标准!$K$16:$K$23,标准!$B$16:$B$23)</f>
        <v>#DIV/0!</v>
      </c>
      <c r="G57" s="17"/>
      <c r="H57" s="16">
        <f>LOOKUP(G57,标准!$O$229:$O$250,标准!$L$229:$L$250)</f>
        <v>0</v>
      </c>
      <c r="I57" s="30"/>
      <c r="J57" s="16">
        <f>LOOKUP(I57,标准!$K$156:$K$177,标准!$B$156:$B$177)</f>
        <v>10</v>
      </c>
      <c r="K57" s="30"/>
      <c r="L57" s="16">
        <f>CHOOSE(MATCH(K57,{30,11.7,11.5,11.3,11.1,10.9,10.7,10.5,10.3,10.1,9.9,9.7,9.5,9.3,9.1,8.9,8.7,8.4,8.1,8,7.9,4},-1),0,10,20,30,40,50,60,62,64,66,68,70,72,74,76,78,80,85,90,95,100,100)</f>
        <v>100</v>
      </c>
      <c r="M57" s="17"/>
      <c r="N57" s="61" t="e">
        <f>LOOKUP(M57,标准!$K$54:$K$75,标准!$B$54:$B$75)</f>
        <v>#N/A</v>
      </c>
      <c r="O57" s="37"/>
      <c r="P57" s="16">
        <f>LOOKUP(O57,标准!$L$290:$L$321,标准!$I$290:$I$321)</f>
        <v>0</v>
      </c>
      <c r="Q57" s="43"/>
      <c r="R57" s="16">
        <f>CHOOSE(MATCH(Q57,{20,5.35,5.25,5.15,5.05,4.55,4.45,4.4,4.35,4.3,4.25,4.2,4.15,4.1,4.05,4,3.55,3.47,3.39,3.32,3.25,3.2,3.15,3.1,3.05,3,2.55,2.5,2.45,2.4,2.35,1},-1),0,10,20,30,40,50,60,62,64,66,68,70,72,74,76,78,80,85,90,95,100,101,102,103,104,105,106,107,108,109,110,110)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57" s="15" t="e">
        <f t="shared" si="0"/>
        <v>#DIV/0!</v>
      </c>
      <c r="T57" s="16" t="e">
        <f>LOOKUP(S57,标准!$H$328:$H$332,标准!$G$328:$G$332)</f>
        <v>#DIV/0!</v>
      </c>
    </row>
    <row r="58" spans="1:20" ht="14.25">
      <c r="A58" s="46"/>
      <c r="B58" s="63" t="s">
        <v>94</v>
      </c>
      <c r="C58" s="32"/>
      <c r="D58" s="33"/>
      <c r="E58" s="34" t="e">
        <f t="shared" si="1"/>
        <v>#DIV/0!</v>
      </c>
      <c r="F58" s="18" t="e">
        <f>LOOKUP(E58,标准!$K$16:$K$23,标准!$B$16:$B$23)</f>
        <v>#DIV/0!</v>
      </c>
      <c r="G58" s="17"/>
      <c r="H58" s="16">
        <f>LOOKUP(G58,标准!$O$229:$O$250,标准!$L$229:$L$250)</f>
        <v>0</v>
      </c>
      <c r="I58" s="30"/>
      <c r="J58" s="16">
        <f>LOOKUP(I58,标准!$K$156:$K$177,标准!$B$156:$B$177)</f>
        <v>10</v>
      </c>
      <c r="K58" s="30"/>
      <c r="L58" s="16">
        <f>CHOOSE(MATCH(K58,{30,11.7,11.5,11.3,11.1,10.9,10.7,10.5,10.3,10.1,9.9,9.7,9.5,9.3,9.1,8.9,8.7,8.4,8.1,8,7.9,4},-1),0,10,20,30,40,50,60,62,64,66,68,70,72,74,76,78,80,85,90,95,100,100)</f>
        <v>100</v>
      </c>
      <c r="M58" s="17"/>
      <c r="N58" s="61" t="e">
        <f>LOOKUP(M58,标准!$K$54:$K$75,标准!$B$54:$B$75)</f>
        <v>#N/A</v>
      </c>
      <c r="O58" s="37"/>
      <c r="P58" s="16">
        <f>LOOKUP(O58,标准!$L$290:$L$321,标准!$I$290:$I$321)</f>
        <v>0</v>
      </c>
      <c r="Q58" s="43"/>
      <c r="R58" s="16">
        <f>CHOOSE(MATCH(Q58,{20,5.35,5.25,5.15,5.05,4.55,4.45,4.4,4.35,4.3,4.25,4.2,4.15,4.1,4.05,4,3.55,3.47,3.39,3.32,3.25,3.2,3.15,3.1,3.05,3,2.55,2.5,2.45,2.4,2.35,1},-1),0,10,20,30,40,50,60,62,64,66,68,70,72,74,76,78,80,85,90,95,100,101,102,103,104,105,106,107,108,109,110,110)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58" s="15" t="e">
        <f t="shared" si="0"/>
        <v>#DIV/0!</v>
      </c>
      <c r="T58" s="16" t="e">
        <f>LOOKUP(S58,标准!$H$328:$H$332,标准!$G$328:$G$332)</f>
        <v>#DIV/0!</v>
      </c>
    </row>
    <row r="59" spans="1:20" ht="14.25">
      <c r="A59" s="46"/>
      <c r="B59" s="63" t="s">
        <v>94</v>
      </c>
      <c r="C59" s="32"/>
      <c r="D59" s="33"/>
      <c r="E59" s="34" t="e">
        <f t="shared" si="1"/>
        <v>#DIV/0!</v>
      </c>
      <c r="F59" s="18" t="e">
        <f>LOOKUP(E59,标准!$K$16:$K$23,标准!$B$16:$B$23)</f>
        <v>#DIV/0!</v>
      </c>
      <c r="G59" s="17"/>
      <c r="H59" s="16">
        <f>LOOKUP(G59,标准!$O$229:$O$250,标准!$L$229:$L$250)</f>
        <v>0</v>
      </c>
      <c r="I59" s="30"/>
      <c r="J59" s="16">
        <f>LOOKUP(I59,标准!$K$156:$K$177,标准!$B$156:$B$177)</f>
        <v>10</v>
      </c>
      <c r="K59" s="30"/>
      <c r="L59" s="16">
        <f>CHOOSE(MATCH(K59,{30,11.7,11.5,11.3,11.1,10.9,10.7,10.5,10.3,10.1,9.9,9.7,9.5,9.3,9.1,8.9,8.7,8.4,8.1,8,7.9,4},-1),0,10,20,30,40,50,60,62,64,66,68,70,72,74,76,78,80,85,90,95,100,100)</f>
        <v>100</v>
      </c>
      <c r="M59" s="17"/>
      <c r="N59" s="61" t="e">
        <f>LOOKUP(M59,标准!$K$54:$K$75,标准!$B$54:$B$75)</f>
        <v>#N/A</v>
      </c>
      <c r="O59" s="37"/>
      <c r="P59" s="16">
        <f>LOOKUP(O59,标准!$L$290:$L$321,标准!$I$290:$I$321)</f>
        <v>0</v>
      </c>
      <c r="Q59" s="43"/>
      <c r="R59" s="16">
        <f>CHOOSE(MATCH(Q59,{20,5.35,5.25,5.15,5.05,4.55,4.45,4.4,4.35,4.3,4.25,4.2,4.15,4.1,4.05,4,3.55,3.47,3.39,3.32,3.25,3.2,3.15,3.1,3.05,3,2.55,2.5,2.45,2.4,2.35,1},-1),0,10,20,30,40,50,60,62,64,66,68,70,72,74,76,78,80,85,90,95,100,101,102,103,104,105,106,107,108,109,110,110)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59" s="15" t="e">
        <f t="shared" si="0"/>
        <v>#DIV/0!</v>
      </c>
      <c r="T59" s="16" t="e">
        <f>LOOKUP(S59,标准!$H$328:$H$332,标准!$G$328:$G$332)</f>
        <v>#DIV/0!</v>
      </c>
    </row>
    <row r="60" spans="1:20" ht="14.25">
      <c r="A60" s="46"/>
      <c r="B60" s="63" t="s">
        <v>94</v>
      </c>
      <c r="C60" s="32"/>
      <c r="D60" s="33"/>
      <c r="E60" s="34" t="e">
        <f t="shared" si="1"/>
        <v>#DIV/0!</v>
      </c>
      <c r="F60" s="18" t="e">
        <f>LOOKUP(E60,标准!$K$16:$K$23,标准!$B$16:$B$23)</f>
        <v>#DIV/0!</v>
      </c>
      <c r="G60" s="17"/>
      <c r="H60" s="16">
        <f>LOOKUP(G60,标准!$O$229:$O$250,标准!$L$229:$L$250)</f>
        <v>0</v>
      </c>
      <c r="I60" s="30"/>
      <c r="J60" s="16">
        <f>LOOKUP(I60,标准!$K$156:$K$177,标准!$B$156:$B$177)</f>
        <v>10</v>
      </c>
      <c r="K60" s="30"/>
      <c r="L60" s="16">
        <f>CHOOSE(MATCH(K60,{30,11.7,11.5,11.3,11.1,10.9,10.7,10.5,10.3,10.1,9.9,9.7,9.5,9.3,9.1,8.9,8.7,8.4,8.1,8,7.9,4},-1),0,10,20,30,40,50,60,62,64,66,68,70,72,74,76,78,80,85,90,95,100,100)</f>
        <v>100</v>
      </c>
      <c r="M60" s="17"/>
      <c r="N60" s="61" t="e">
        <f>LOOKUP(M60,标准!$K$54:$K$75,标准!$B$54:$B$75)</f>
        <v>#N/A</v>
      </c>
      <c r="O60" s="37"/>
      <c r="P60" s="16">
        <f>LOOKUP(O60,标准!$L$290:$L$321,标准!$I$290:$I$321)</f>
        <v>0</v>
      </c>
      <c r="Q60" s="43"/>
      <c r="R60" s="16">
        <f>CHOOSE(MATCH(Q60,{20,5.35,5.25,5.15,5.05,4.55,4.45,4.4,4.35,4.3,4.25,4.2,4.15,4.1,4.05,4,3.55,3.47,3.39,3.32,3.25,3.2,3.15,3.1,3.05,3,2.55,2.5,2.45,2.4,2.35,1},-1),0,10,20,30,40,50,60,62,64,66,68,70,72,74,76,78,80,85,90,95,100,101,102,103,104,105,106,107,108,109,110,110)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60" s="15" t="e">
        <f t="shared" si="0"/>
        <v>#DIV/0!</v>
      </c>
      <c r="T60" s="16" t="e">
        <f>LOOKUP(S60,标准!$H$328:$H$332,标准!$G$328:$G$332)</f>
        <v>#DIV/0!</v>
      </c>
    </row>
    <row r="61" spans="1:20" ht="14.25">
      <c r="A61" s="46"/>
      <c r="B61" s="63" t="s">
        <v>94</v>
      </c>
      <c r="C61" s="32"/>
      <c r="D61" s="33"/>
      <c r="E61" s="34" t="e">
        <f t="shared" si="1"/>
        <v>#DIV/0!</v>
      </c>
      <c r="F61" s="18" t="e">
        <f>LOOKUP(E61,标准!$K$16:$K$23,标准!$B$16:$B$23)</f>
        <v>#DIV/0!</v>
      </c>
      <c r="G61" s="17"/>
      <c r="H61" s="16">
        <f>LOOKUP(G61,标准!$O$229:$O$250,标准!$L$229:$L$250)</f>
        <v>0</v>
      </c>
      <c r="I61" s="30"/>
      <c r="J61" s="16">
        <f>LOOKUP(I61,标准!$K$156:$K$177,标准!$B$156:$B$177)</f>
        <v>10</v>
      </c>
      <c r="K61" s="30"/>
      <c r="L61" s="16">
        <f>CHOOSE(MATCH(K61,{30,11.7,11.5,11.3,11.1,10.9,10.7,10.5,10.3,10.1,9.9,9.7,9.5,9.3,9.1,8.9,8.7,8.4,8.1,8,7.9,4},-1),0,10,20,30,40,50,60,62,64,66,68,70,72,74,76,78,80,85,90,95,100,100)</f>
        <v>100</v>
      </c>
      <c r="M61" s="17"/>
      <c r="N61" s="61" t="e">
        <f>LOOKUP(M61,标准!$K$54:$K$75,标准!$B$54:$B$75)</f>
        <v>#N/A</v>
      </c>
      <c r="O61" s="37"/>
      <c r="P61" s="16">
        <f>LOOKUP(O61,标准!$L$290:$L$321,标准!$I$290:$I$321)</f>
        <v>0</v>
      </c>
      <c r="Q61" s="43"/>
      <c r="R61" s="16">
        <f>CHOOSE(MATCH(Q61,{20,5.35,5.25,5.15,5.05,4.55,4.45,4.4,4.35,4.3,4.25,4.2,4.15,4.1,4.05,4,3.55,3.47,3.39,3.32,3.25,3.2,3.15,3.1,3.05,3,2.55,2.5,2.45,2.4,2.35,1},-1),0,10,20,30,40,50,60,62,64,66,68,70,72,74,76,78,80,85,90,95,100,101,102,103,104,105,106,107,108,109,110,110)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61" s="15" t="e">
        <f t="shared" si="0"/>
        <v>#DIV/0!</v>
      </c>
      <c r="T61" s="16" t="e">
        <f>LOOKUP(S61,标准!$H$328:$H$332,标准!$G$328:$G$332)</f>
        <v>#DIV/0!</v>
      </c>
    </row>
    <row r="62" spans="1:20" ht="14.25">
      <c r="A62" s="46"/>
      <c r="B62" s="63" t="s">
        <v>94</v>
      </c>
      <c r="C62" s="32"/>
      <c r="D62" s="33"/>
      <c r="E62" s="34" t="e">
        <f t="shared" si="1"/>
        <v>#DIV/0!</v>
      </c>
      <c r="F62" s="18" t="e">
        <f>LOOKUP(E62,标准!$K$16:$K$23,标准!$B$16:$B$23)</f>
        <v>#DIV/0!</v>
      </c>
      <c r="G62" s="17"/>
      <c r="H62" s="16">
        <f>LOOKUP(G62,标准!$O$229:$O$250,标准!$L$229:$L$250)</f>
        <v>0</v>
      </c>
      <c r="I62" s="30"/>
      <c r="J62" s="16">
        <f>LOOKUP(I62,标准!$K$156:$K$177,标准!$B$156:$B$177)</f>
        <v>10</v>
      </c>
      <c r="K62" s="30"/>
      <c r="L62" s="16">
        <f>CHOOSE(MATCH(K62,{30,11.7,11.5,11.3,11.1,10.9,10.7,10.5,10.3,10.1,9.9,9.7,9.5,9.3,9.1,8.9,8.7,8.4,8.1,8,7.9,4},-1),0,10,20,30,40,50,60,62,64,66,68,70,72,74,76,78,80,85,90,95,100,100)</f>
        <v>100</v>
      </c>
      <c r="M62" s="17"/>
      <c r="N62" s="61" t="e">
        <f>LOOKUP(M62,标准!$K$54:$K$75,标准!$B$54:$B$75)</f>
        <v>#N/A</v>
      </c>
      <c r="O62" s="37"/>
      <c r="P62" s="16">
        <f>LOOKUP(O62,标准!$L$290:$L$321,标准!$I$290:$I$321)</f>
        <v>0</v>
      </c>
      <c r="Q62" s="43"/>
      <c r="R62" s="16">
        <f>CHOOSE(MATCH(Q62,{20,5.35,5.25,5.15,5.05,4.55,4.45,4.4,4.35,4.3,4.25,4.2,4.15,4.1,4.05,4,3.55,3.47,3.39,3.32,3.25,3.2,3.15,3.1,3.05,3,2.55,2.5,2.45,2.4,2.35,1},-1),0,10,20,30,40,50,60,62,64,66,68,70,72,74,76,78,80,85,90,95,100,101,102,103,104,105,106,107,108,109,110,110)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62" s="15" t="e">
        <f t="shared" si="0"/>
        <v>#DIV/0!</v>
      </c>
      <c r="T62" s="16" t="e">
        <f>LOOKUP(S62,标准!$H$328:$H$332,标准!$G$328:$G$332)</f>
        <v>#DIV/0!</v>
      </c>
    </row>
    <row r="63" spans="1:20" ht="14.25">
      <c r="A63" s="46"/>
      <c r="B63" s="63" t="s">
        <v>94</v>
      </c>
      <c r="C63" s="32"/>
      <c r="D63" s="33"/>
      <c r="E63" s="34" t="e">
        <f t="shared" si="1"/>
        <v>#DIV/0!</v>
      </c>
      <c r="F63" s="18" t="e">
        <f>LOOKUP(E63,标准!$K$16:$K$23,标准!$B$16:$B$23)</f>
        <v>#DIV/0!</v>
      </c>
      <c r="G63" s="17"/>
      <c r="H63" s="16">
        <f>LOOKUP(G63,标准!$O$229:$O$250,标准!$L$229:$L$250)</f>
        <v>0</v>
      </c>
      <c r="I63" s="30"/>
      <c r="J63" s="16">
        <f>LOOKUP(I63,标准!$K$156:$K$177,标准!$B$156:$B$177)</f>
        <v>10</v>
      </c>
      <c r="K63" s="30"/>
      <c r="L63" s="16">
        <f>CHOOSE(MATCH(K63,{30,11.7,11.5,11.3,11.1,10.9,10.7,10.5,10.3,10.1,9.9,9.7,9.5,9.3,9.1,8.9,8.7,8.4,8.1,8,7.9,4},-1),0,10,20,30,40,50,60,62,64,66,68,70,72,74,76,78,80,85,90,95,100,100)</f>
        <v>100</v>
      </c>
      <c r="M63" s="17"/>
      <c r="N63" s="61" t="e">
        <f>LOOKUP(M63,标准!$K$54:$K$75,标准!$B$54:$B$75)</f>
        <v>#N/A</v>
      </c>
      <c r="O63" s="37"/>
      <c r="P63" s="16">
        <f>LOOKUP(O63,标准!$L$290:$L$321,标准!$I$290:$I$321)</f>
        <v>0</v>
      </c>
      <c r="Q63" s="43"/>
      <c r="R63" s="16">
        <f>CHOOSE(MATCH(Q63,{20,5.35,5.25,5.15,5.05,4.55,4.45,4.4,4.35,4.3,4.25,4.2,4.15,4.1,4.05,4,3.55,3.47,3.39,3.32,3.25,3.2,3.15,3.1,3.05,3,2.55,2.5,2.45,2.4,2.35,1},-1),0,10,20,30,40,50,60,62,64,66,68,70,72,74,76,78,80,85,90,95,100,101,102,103,104,105,106,107,108,109,110,110)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63" s="15" t="e">
        <f t="shared" si="0"/>
        <v>#DIV/0!</v>
      </c>
      <c r="T63" s="16" t="e">
        <f>LOOKUP(S63,标准!$H$328:$H$332,标准!$G$328:$G$332)</f>
        <v>#DIV/0!</v>
      </c>
    </row>
    <row r="64" spans="1:20" ht="14.25">
      <c r="A64" s="46"/>
      <c r="B64" s="63" t="s">
        <v>94</v>
      </c>
      <c r="C64" s="32"/>
      <c r="D64" s="33"/>
      <c r="E64" s="34" t="e">
        <f t="shared" si="1"/>
        <v>#DIV/0!</v>
      </c>
      <c r="F64" s="18" t="e">
        <f>LOOKUP(E64,标准!$K$16:$K$23,标准!$B$16:$B$23)</f>
        <v>#DIV/0!</v>
      </c>
      <c r="G64" s="17"/>
      <c r="H64" s="16">
        <f>LOOKUP(G64,标准!$O$229:$O$250,标准!$L$229:$L$250)</f>
        <v>0</v>
      </c>
      <c r="I64" s="30"/>
      <c r="J64" s="16">
        <f>LOOKUP(I64,标准!$K$156:$K$177,标准!$B$156:$B$177)</f>
        <v>10</v>
      </c>
      <c r="K64" s="30"/>
      <c r="L64" s="16">
        <f>CHOOSE(MATCH(K64,{30,11.7,11.5,11.3,11.1,10.9,10.7,10.5,10.3,10.1,9.9,9.7,9.5,9.3,9.1,8.9,8.7,8.4,8.1,8,7.9,4},-1),0,10,20,30,40,50,60,62,64,66,68,70,72,74,76,78,80,85,90,95,100,100)</f>
        <v>100</v>
      </c>
      <c r="M64" s="17"/>
      <c r="N64" s="61" t="e">
        <f>LOOKUP(M64,标准!$K$54:$K$75,标准!$B$54:$B$75)</f>
        <v>#N/A</v>
      </c>
      <c r="O64" s="37"/>
      <c r="P64" s="16">
        <f>LOOKUP(O64,标准!$L$290:$L$321,标准!$I$290:$I$321)</f>
        <v>0</v>
      </c>
      <c r="Q64" s="43"/>
      <c r="R64" s="16">
        <f>CHOOSE(MATCH(Q64,{20,5.35,5.25,5.15,5.05,4.55,4.45,4.4,4.35,4.3,4.25,4.2,4.15,4.1,4.05,4,3.55,3.47,3.39,3.32,3.25,3.2,3.15,3.1,3.05,3,2.55,2.5,2.45,2.4,2.35,1},-1),0,10,20,30,40,50,60,62,64,66,68,70,72,74,76,78,80,85,90,95,100,101,102,103,104,105,106,107,108,109,110,110)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64" s="15" t="e">
        <f t="shared" si="0"/>
        <v>#DIV/0!</v>
      </c>
      <c r="T64" s="16" t="e">
        <f>LOOKUP(S64,标准!$H$328:$H$332,标准!$G$328:$G$332)</f>
        <v>#DIV/0!</v>
      </c>
    </row>
    <row r="65" spans="1:20" ht="14.25">
      <c r="A65" s="46"/>
      <c r="B65" s="63" t="s">
        <v>94</v>
      </c>
      <c r="C65" s="32"/>
      <c r="D65" s="33"/>
      <c r="E65" s="34" t="e">
        <f t="shared" si="1"/>
        <v>#DIV/0!</v>
      </c>
      <c r="F65" s="18" t="e">
        <f>LOOKUP(E65,标准!$K$16:$K$23,标准!$B$16:$B$23)</f>
        <v>#DIV/0!</v>
      </c>
      <c r="G65" s="17"/>
      <c r="H65" s="16">
        <f>LOOKUP(G65,标准!$O$229:$O$250,标准!$L$229:$L$250)</f>
        <v>0</v>
      </c>
      <c r="I65" s="30"/>
      <c r="J65" s="16">
        <f>LOOKUP(I65,标准!$K$156:$K$177,标准!$B$156:$B$177)</f>
        <v>10</v>
      </c>
      <c r="K65" s="30"/>
      <c r="L65" s="16">
        <f>CHOOSE(MATCH(K65,{30,11.7,11.5,11.3,11.1,10.9,10.7,10.5,10.3,10.1,9.9,9.7,9.5,9.3,9.1,8.9,8.7,8.4,8.1,8,7.9,4},-1),0,10,20,30,40,50,60,62,64,66,68,70,72,74,76,78,80,85,90,95,100,100)</f>
        <v>100</v>
      </c>
      <c r="M65" s="17"/>
      <c r="N65" s="61" t="e">
        <f>LOOKUP(M65,标准!$K$54:$K$75,标准!$B$54:$B$75)</f>
        <v>#N/A</v>
      </c>
      <c r="O65" s="37"/>
      <c r="P65" s="16">
        <f>LOOKUP(O65,标准!$L$290:$L$321,标准!$I$290:$I$321)</f>
        <v>0</v>
      </c>
      <c r="Q65" s="43"/>
      <c r="R65" s="16">
        <f>CHOOSE(MATCH(Q65,{20,5.35,5.25,5.15,5.05,4.55,4.45,4.4,4.35,4.3,4.25,4.2,4.15,4.1,4.05,4,3.55,3.47,3.39,3.32,3.25,3.2,3.15,3.1,3.05,3,2.55,2.5,2.45,2.4,2.35,1},-1),0,10,20,30,40,50,60,62,64,66,68,70,72,74,76,78,80,85,90,95,100,101,102,103,104,105,106,107,108,109,110,110)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65" s="15" t="e">
        <f t="shared" si="0"/>
        <v>#DIV/0!</v>
      </c>
      <c r="T65" s="16" t="e">
        <f>LOOKUP(S65,标准!$H$328:$H$332,标准!$G$328:$G$332)</f>
        <v>#DIV/0!</v>
      </c>
    </row>
    <row r="66" spans="1:20" ht="14.25">
      <c r="A66" s="46"/>
      <c r="B66" s="63" t="s">
        <v>94</v>
      </c>
      <c r="C66" s="32"/>
      <c r="D66" s="33"/>
      <c r="E66" s="34" t="e">
        <f t="shared" si="1"/>
        <v>#DIV/0!</v>
      </c>
      <c r="F66" s="18" t="e">
        <f>LOOKUP(E66,标准!$K$16:$K$23,标准!$B$16:$B$23)</f>
        <v>#DIV/0!</v>
      </c>
      <c r="G66" s="17"/>
      <c r="H66" s="16">
        <f>LOOKUP(G66,标准!$O$229:$O$250,标准!$L$229:$L$250)</f>
        <v>0</v>
      </c>
      <c r="I66" s="30"/>
      <c r="J66" s="16">
        <f>LOOKUP(I66,标准!$K$156:$K$177,标准!$B$156:$B$177)</f>
        <v>10</v>
      </c>
      <c r="K66" s="30"/>
      <c r="L66" s="16">
        <f>CHOOSE(MATCH(K66,{30,11.7,11.5,11.3,11.1,10.9,10.7,10.5,10.3,10.1,9.9,9.7,9.5,9.3,9.1,8.9,8.7,8.4,8.1,8,7.9,4},-1),0,10,20,30,40,50,60,62,64,66,68,70,72,74,76,78,80,85,90,95,100,100)</f>
        <v>100</v>
      </c>
      <c r="M66" s="17"/>
      <c r="N66" s="61" t="e">
        <f>LOOKUP(M66,标准!$K$54:$K$75,标准!$B$54:$B$75)</f>
        <v>#N/A</v>
      </c>
      <c r="O66" s="37"/>
      <c r="P66" s="16">
        <f>LOOKUP(O66,标准!$L$290:$L$321,标准!$I$290:$I$321)</f>
        <v>0</v>
      </c>
      <c r="Q66" s="43"/>
      <c r="R66" s="16">
        <f>CHOOSE(MATCH(Q66,{20,5.35,5.25,5.15,5.05,4.55,4.45,4.4,4.35,4.3,4.25,4.2,4.15,4.1,4.05,4,3.55,3.47,3.39,3.32,3.25,3.2,3.15,3.1,3.05,3,2.55,2.5,2.45,2.4,2.35,1},-1),0,10,20,30,40,50,60,62,64,66,68,70,72,74,76,78,80,85,90,95,100,101,102,103,104,105,106,107,108,109,110,110)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66" s="15" t="e">
        <f t="shared" si="0"/>
        <v>#DIV/0!</v>
      </c>
      <c r="T66" s="16" t="e">
        <f>LOOKUP(S66,标准!$H$328:$H$332,标准!$G$328:$G$332)</f>
        <v>#DIV/0!</v>
      </c>
    </row>
    <row r="67" spans="1:20" ht="14.25">
      <c r="A67" s="46"/>
      <c r="B67" s="63" t="s">
        <v>94</v>
      </c>
      <c r="C67" s="32"/>
      <c r="D67" s="33"/>
      <c r="E67" s="34" t="e">
        <f t="shared" si="1"/>
        <v>#DIV/0!</v>
      </c>
      <c r="F67" s="18" t="e">
        <f>LOOKUP(E67,标准!$K$16:$K$23,标准!$B$16:$B$23)</f>
        <v>#DIV/0!</v>
      </c>
      <c r="G67" s="17"/>
      <c r="H67" s="16">
        <f>LOOKUP(G67,标准!$O$229:$O$250,标准!$L$229:$L$250)</f>
        <v>0</v>
      </c>
      <c r="I67" s="30"/>
      <c r="J67" s="16">
        <f>LOOKUP(I67,标准!$K$156:$K$177,标准!$B$156:$B$177)</f>
        <v>10</v>
      </c>
      <c r="K67" s="30"/>
      <c r="L67" s="16">
        <f>CHOOSE(MATCH(K67,{30,11.7,11.5,11.3,11.1,10.9,10.7,10.5,10.3,10.1,9.9,9.7,9.5,9.3,9.1,8.9,8.7,8.4,8.1,8,7.9,4},-1),0,10,20,30,40,50,60,62,64,66,68,70,72,74,76,78,80,85,90,95,100,100)</f>
        <v>100</v>
      </c>
      <c r="M67" s="17"/>
      <c r="N67" s="61" t="e">
        <f>LOOKUP(M67,标准!$K$54:$K$75,标准!$B$54:$B$75)</f>
        <v>#N/A</v>
      </c>
      <c r="O67" s="37"/>
      <c r="P67" s="16">
        <f>LOOKUP(O67,标准!$L$290:$L$321,标准!$I$290:$I$321)</f>
        <v>0</v>
      </c>
      <c r="Q67" s="43"/>
      <c r="R67" s="16">
        <f>CHOOSE(MATCH(Q67,{20,5.35,5.25,5.15,5.05,4.55,4.45,4.4,4.35,4.3,4.25,4.2,4.15,4.1,4.05,4,3.55,3.47,3.39,3.32,3.25,3.2,3.15,3.1,3.05,3,2.55,2.5,2.45,2.4,2.35,1},-1),0,10,20,30,40,50,60,62,64,66,68,70,72,74,76,78,80,85,90,95,100,101,102,103,104,105,106,107,108,109,110,110)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67" s="15" t="e">
        <f t="shared" si="0"/>
        <v>#DIV/0!</v>
      </c>
      <c r="T67" s="16" t="e">
        <f>LOOKUP(S67,标准!$H$328:$H$332,标准!$G$328:$G$332)</f>
        <v>#DIV/0!</v>
      </c>
    </row>
    <row r="68" spans="1:20" ht="14.25">
      <c r="A68" s="46"/>
      <c r="B68" s="63" t="s">
        <v>94</v>
      </c>
      <c r="C68" s="32"/>
      <c r="D68" s="33"/>
      <c r="E68" s="34" t="e">
        <f t="shared" si="1"/>
        <v>#DIV/0!</v>
      </c>
      <c r="F68" s="18" t="e">
        <f>LOOKUP(E68,标准!$K$16:$K$23,标准!$B$16:$B$23)</f>
        <v>#DIV/0!</v>
      </c>
      <c r="G68" s="17"/>
      <c r="H68" s="16">
        <f>LOOKUP(G68,标准!$O$229:$O$250,标准!$L$229:$L$250)</f>
        <v>0</v>
      </c>
      <c r="I68" s="30"/>
      <c r="J68" s="16">
        <f>LOOKUP(I68,标准!$K$156:$K$177,标准!$B$156:$B$177)</f>
        <v>10</v>
      </c>
      <c r="K68" s="30"/>
      <c r="L68" s="16">
        <f>CHOOSE(MATCH(K68,{30,11.7,11.5,11.3,11.1,10.9,10.7,10.5,10.3,10.1,9.9,9.7,9.5,9.3,9.1,8.9,8.7,8.4,8.1,8,7.9,4},-1),0,10,20,30,40,50,60,62,64,66,68,70,72,74,76,78,80,85,90,95,100,100)</f>
        <v>100</v>
      </c>
      <c r="M68" s="17"/>
      <c r="N68" s="61" t="e">
        <f>LOOKUP(M68,标准!$K$54:$K$75,标准!$B$54:$B$75)</f>
        <v>#N/A</v>
      </c>
      <c r="O68" s="37"/>
      <c r="P68" s="16">
        <f>LOOKUP(O68,标准!$L$290:$L$321,标准!$I$290:$I$321)</f>
        <v>0</v>
      </c>
      <c r="Q68" s="43"/>
      <c r="R68" s="16">
        <f>CHOOSE(MATCH(Q68,{20,5.35,5.25,5.15,5.05,4.55,4.45,4.4,4.35,4.3,4.25,4.2,4.15,4.1,4.05,4,3.55,3.47,3.39,3.32,3.25,3.2,3.15,3.1,3.05,3,2.55,2.5,2.45,2.4,2.35,1},-1),0,10,20,30,40,50,60,62,64,66,68,70,72,74,76,78,80,85,90,95,100,101,102,103,104,105,106,107,108,109,110,110)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68" s="15" t="e">
        <f t="shared" ref="S68:S131" si="2">F68*0.15+H68*0.1+J68*0.1+L68*0.2+N68*0.15+P68*0.1+R68*0.2</f>
        <v>#DIV/0!</v>
      </c>
      <c r="T68" s="16" t="e">
        <f>LOOKUP(S68,标准!$H$328:$H$332,标准!$G$328:$G$332)</f>
        <v>#DIV/0!</v>
      </c>
    </row>
    <row r="69" spans="1:20" ht="14.25">
      <c r="A69" s="46"/>
      <c r="B69" s="63" t="s">
        <v>94</v>
      </c>
      <c r="C69" s="32"/>
      <c r="D69" s="33"/>
      <c r="E69" s="34" t="e">
        <f t="shared" si="1"/>
        <v>#DIV/0!</v>
      </c>
      <c r="F69" s="18" t="e">
        <f>LOOKUP(E69,标准!$K$16:$K$23,标准!$B$16:$B$23)</f>
        <v>#DIV/0!</v>
      </c>
      <c r="G69" s="17"/>
      <c r="H69" s="16">
        <f>LOOKUP(G69,标准!$O$229:$O$250,标准!$L$229:$L$250)</f>
        <v>0</v>
      </c>
      <c r="I69" s="30"/>
      <c r="J69" s="16">
        <f>LOOKUP(I69,标准!$K$156:$K$177,标准!$B$156:$B$177)</f>
        <v>10</v>
      </c>
      <c r="K69" s="30"/>
      <c r="L69" s="16">
        <f>CHOOSE(MATCH(K69,{30,11.7,11.5,11.3,11.1,10.9,10.7,10.5,10.3,10.1,9.9,9.7,9.5,9.3,9.1,8.9,8.7,8.4,8.1,8,7.9,4},-1),0,10,20,30,40,50,60,62,64,66,68,70,72,74,76,78,80,85,90,95,100,100)</f>
        <v>100</v>
      </c>
      <c r="M69" s="17"/>
      <c r="N69" s="61" t="e">
        <f>LOOKUP(M69,标准!$K$54:$K$75,标准!$B$54:$B$75)</f>
        <v>#N/A</v>
      </c>
      <c r="O69" s="37"/>
      <c r="P69" s="16">
        <f>LOOKUP(O69,标准!$L$290:$L$321,标准!$I$290:$I$321)</f>
        <v>0</v>
      </c>
      <c r="Q69" s="43"/>
      <c r="R69" s="16">
        <f>CHOOSE(MATCH(Q69,{20,5.35,5.25,5.15,5.05,4.55,4.45,4.4,4.35,4.3,4.25,4.2,4.15,4.1,4.05,4,3.55,3.47,3.39,3.32,3.25,3.2,3.15,3.1,3.05,3,2.55,2.5,2.45,2.4,2.35,1},-1),0,10,20,30,40,50,60,62,64,66,68,70,72,74,76,78,80,85,90,95,100,101,102,103,104,105,106,107,108,109,110,110)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69" s="15" t="e">
        <f t="shared" si="2"/>
        <v>#DIV/0!</v>
      </c>
      <c r="T69" s="16" t="e">
        <f>LOOKUP(S69,标准!$H$328:$H$332,标准!$G$328:$G$332)</f>
        <v>#DIV/0!</v>
      </c>
    </row>
    <row r="70" spans="1:20" ht="14.25">
      <c r="A70" s="46"/>
      <c r="B70" s="63" t="s">
        <v>94</v>
      </c>
      <c r="C70" s="32"/>
      <c r="D70" s="33"/>
      <c r="E70" s="34" t="e">
        <f t="shared" si="1"/>
        <v>#DIV/0!</v>
      </c>
      <c r="F70" s="18" t="e">
        <f>LOOKUP(E70,标准!$K$16:$K$23,标准!$B$16:$B$23)</f>
        <v>#DIV/0!</v>
      </c>
      <c r="G70" s="17"/>
      <c r="H70" s="16">
        <f>LOOKUP(G70,标准!$O$229:$O$250,标准!$L$229:$L$250)</f>
        <v>0</v>
      </c>
      <c r="I70" s="30"/>
      <c r="J70" s="16">
        <f>LOOKUP(I70,标准!$K$156:$K$177,标准!$B$156:$B$177)</f>
        <v>10</v>
      </c>
      <c r="K70" s="30"/>
      <c r="L70" s="16">
        <f>CHOOSE(MATCH(K70,{30,11.7,11.5,11.3,11.1,10.9,10.7,10.5,10.3,10.1,9.9,9.7,9.5,9.3,9.1,8.9,8.7,8.4,8.1,8,7.9,4},-1),0,10,20,30,40,50,60,62,64,66,68,70,72,74,76,78,80,85,90,95,100,100)</f>
        <v>100</v>
      </c>
      <c r="M70" s="17"/>
      <c r="N70" s="61" t="e">
        <f>LOOKUP(M70,标准!$K$54:$K$75,标准!$B$54:$B$75)</f>
        <v>#N/A</v>
      </c>
      <c r="O70" s="37"/>
      <c r="P70" s="16">
        <f>LOOKUP(O70,标准!$L$290:$L$321,标准!$I$290:$I$321)</f>
        <v>0</v>
      </c>
      <c r="Q70" s="43"/>
      <c r="R70" s="16">
        <f>CHOOSE(MATCH(Q70,{20,5.35,5.25,5.15,5.05,4.55,4.45,4.4,4.35,4.3,4.25,4.2,4.15,4.1,4.05,4,3.55,3.47,3.39,3.32,3.25,3.2,3.15,3.1,3.05,3,2.55,2.5,2.45,2.4,2.35,1},-1),0,10,20,30,40,50,60,62,64,66,68,70,72,74,76,78,80,85,90,95,100,101,102,103,104,105,106,107,108,109,110,110)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70" s="15" t="e">
        <f t="shared" si="2"/>
        <v>#DIV/0!</v>
      </c>
      <c r="T70" s="16" t="e">
        <f>LOOKUP(S70,标准!$H$328:$H$332,标准!$G$328:$G$332)</f>
        <v>#DIV/0!</v>
      </c>
    </row>
    <row r="71" spans="1:20" ht="14.25">
      <c r="A71" s="46"/>
      <c r="B71" s="63" t="s">
        <v>94</v>
      </c>
      <c r="C71" s="32"/>
      <c r="D71" s="33"/>
      <c r="E71" s="34" t="e">
        <f t="shared" si="1"/>
        <v>#DIV/0!</v>
      </c>
      <c r="F71" s="18" t="e">
        <f>LOOKUP(E71,标准!$K$16:$K$23,标准!$B$16:$B$23)</f>
        <v>#DIV/0!</v>
      </c>
      <c r="G71" s="17"/>
      <c r="H71" s="16">
        <f>LOOKUP(G71,标准!$O$229:$O$250,标准!$L$229:$L$250)</f>
        <v>0</v>
      </c>
      <c r="I71" s="30"/>
      <c r="J71" s="16">
        <f>LOOKUP(I71,标准!$K$156:$K$177,标准!$B$156:$B$177)</f>
        <v>10</v>
      </c>
      <c r="K71" s="30"/>
      <c r="L71" s="16">
        <f>CHOOSE(MATCH(K71,{30,11.7,11.5,11.3,11.1,10.9,10.7,10.5,10.3,10.1,9.9,9.7,9.5,9.3,9.1,8.9,8.7,8.4,8.1,8,7.9,4},-1),0,10,20,30,40,50,60,62,64,66,68,70,72,74,76,78,80,85,90,95,100,100)</f>
        <v>100</v>
      </c>
      <c r="M71" s="17"/>
      <c r="N71" s="61" t="e">
        <f>LOOKUP(M71,标准!$K$54:$K$75,标准!$B$54:$B$75)</f>
        <v>#N/A</v>
      </c>
      <c r="O71" s="37"/>
      <c r="P71" s="16">
        <f>LOOKUP(O71,标准!$L$290:$L$321,标准!$I$290:$I$321)</f>
        <v>0</v>
      </c>
      <c r="Q71" s="43"/>
      <c r="R71" s="16">
        <f>CHOOSE(MATCH(Q71,{20,5.35,5.25,5.15,5.05,4.55,4.45,4.4,4.35,4.3,4.25,4.2,4.15,4.1,4.05,4,3.55,3.47,3.39,3.32,3.25,3.2,3.15,3.1,3.05,3,2.55,2.5,2.45,2.4,2.35,1},-1),0,10,20,30,40,50,60,62,64,66,68,70,72,74,76,78,80,85,90,95,100,101,102,103,104,105,106,107,108,109,110,110)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71" s="15" t="e">
        <f t="shared" si="2"/>
        <v>#DIV/0!</v>
      </c>
      <c r="T71" s="16" t="e">
        <f>LOOKUP(S71,标准!$H$328:$H$332,标准!$G$328:$G$332)</f>
        <v>#DIV/0!</v>
      </c>
    </row>
    <row r="72" spans="1:20" ht="14.25">
      <c r="A72" s="46"/>
      <c r="B72" s="63" t="s">
        <v>94</v>
      </c>
      <c r="C72" s="32"/>
      <c r="D72" s="33"/>
      <c r="E72" s="34" t="e">
        <f t="shared" ref="E72:E135" si="3">D72/(C72*C72)</f>
        <v>#DIV/0!</v>
      </c>
      <c r="F72" s="18" t="e">
        <f>LOOKUP(E72,标准!$K$16:$K$23,标准!$B$16:$B$23)</f>
        <v>#DIV/0!</v>
      </c>
      <c r="G72" s="17"/>
      <c r="H72" s="16">
        <f>LOOKUP(G72,标准!$O$229:$O$250,标准!$L$229:$L$250)</f>
        <v>0</v>
      </c>
      <c r="I72" s="30"/>
      <c r="J72" s="16">
        <f>LOOKUP(I72,标准!$K$156:$K$177,标准!$B$156:$B$177)</f>
        <v>10</v>
      </c>
      <c r="K72" s="30"/>
      <c r="L72" s="16">
        <f>CHOOSE(MATCH(K72,{30,11.7,11.5,11.3,11.1,10.9,10.7,10.5,10.3,10.1,9.9,9.7,9.5,9.3,9.1,8.9,8.7,8.4,8.1,8,7.9,4},-1),0,10,20,30,40,50,60,62,64,66,68,70,72,74,76,78,80,85,90,95,100,100)</f>
        <v>100</v>
      </c>
      <c r="M72" s="17"/>
      <c r="N72" s="61" t="e">
        <f>LOOKUP(M72,标准!$K$54:$K$75,标准!$B$54:$B$75)</f>
        <v>#N/A</v>
      </c>
      <c r="O72" s="37"/>
      <c r="P72" s="16">
        <f>LOOKUP(O72,标准!$L$290:$L$321,标准!$I$290:$I$321)</f>
        <v>0</v>
      </c>
      <c r="Q72" s="43"/>
      <c r="R72" s="16">
        <f>CHOOSE(MATCH(Q72,{20,5.35,5.25,5.15,5.05,4.55,4.45,4.4,4.35,4.3,4.25,4.2,4.15,4.1,4.05,4,3.55,3.47,3.39,3.32,3.25,3.2,3.15,3.1,3.05,3,2.55,2.5,2.45,2.4,2.35,1},-1),0,10,20,30,40,50,60,62,64,66,68,70,72,74,76,78,80,85,90,95,100,101,102,103,104,105,106,107,108,109,110,110)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72" s="15" t="e">
        <f t="shared" si="2"/>
        <v>#DIV/0!</v>
      </c>
      <c r="T72" s="16" t="e">
        <f>LOOKUP(S72,标准!$H$328:$H$332,标准!$G$328:$G$332)</f>
        <v>#DIV/0!</v>
      </c>
    </row>
    <row r="73" spans="1:20" ht="14.25">
      <c r="A73" s="46"/>
      <c r="B73" s="63" t="s">
        <v>94</v>
      </c>
      <c r="C73" s="32"/>
      <c r="D73" s="33"/>
      <c r="E73" s="34" t="e">
        <f t="shared" si="3"/>
        <v>#DIV/0!</v>
      </c>
      <c r="F73" s="18" t="e">
        <f>LOOKUP(E73,标准!$K$16:$K$23,标准!$B$16:$B$23)</f>
        <v>#DIV/0!</v>
      </c>
      <c r="G73" s="17"/>
      <c r="H73" s="16">
        <f>LOOKUP(G73,标准!$O$229:$O$250,标准!$L$229:$L$250)</f>
        <v>0</v>
      </c>
      <c r="I73" s="30"/>
      <c r="J73" s="16">
        <f>LOOKUP(I73,标准!$K$156:$K$177,标准!$B$156:$B$177)</f>
        <v>10</v>
      </c>
      <c r="K73" s="30"/>
      <c r="L73" s="16">
        <f>CHOOSE(MATCH(K73,{30,11.7,11.5,11.3,11.1,10.9,10.7,10.5,10.3,10.1,9.9,9.7,9.5,9.3,9.1,8.9,8.7,8.4,8.1,8,7.9,4},-1),0,10,20,30,40,50,60,62,64,66,68,70,72,74,76,78,80,85,90,95,100,100)</f>
        <v>100</v>
      </c>
      <c r="M73" s="17"/>
      <c r="N73" s="61" t="e">
        <f>LOOKUP(M73,标准!$K$54:$K$75,标准!$B$54:$B$75)</f>
        <v>#N/A</v>
      </c>
      <c r="O73" s="37"/>
      <c r="P73" s="16">
        <f>LOOKUP(O73,标准!$L$290:$L$321,标准!$I$290:$I$321)</f>
        <v>0</v>
      </c>
      <c r="Q73" s="43"/>
      <c r="R73" s="16">
        <f>CHOOSE(MATCH(Q73,{20,5.35,5.25,5.15,5.05,4.55,4.45,4.4,4.35,4.3,4.25,4.2,4.15,4.1,4.05,4,3.55,3.47,3.39,3.32,3.25,3.2,3.15,3.1,3.05,3,2.55,2.5,2.45,2.4,2.35,1},-1),0,10,20,30,40,50,60,62,64,66,68,70,72,74,76,78,80,85,90,95,100,101,102,103,104,105,106,107,108,109,110,110)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73" s="15" t="e">
        <f t="shared" si="2"/>
        <v>#DIV/0!</v>
      </c>
      <c r="T73" s="16" t="e">
        <f>LOOKUP(S73,标准!$H$328:$H$332,标准!$G$328:$G$332)</f>
        <v>#DIV/0!</v>
      </c>
    </row>
    <row r="74" spans="1:20" ht="14.25">
      <c r="A74" s="46"/>
      <c r="B74" s="63" t="s">
        <v>94</v>
      </c>
      <c r="C74" s="32"/>
      <c r="D74" s="33"/>
      <c r="E74" s="34" t="e">
        <f t="shared" si="3"/>
        <v>#DIV/0!</v>
      </c>
      <c r="F74" s="18" t="e">
        <f>LOOKUP(E74,标准!$K$16:$K$23,标准!$B$16:$B$23)</f>
        <v>#DIV/0!</v>
      </c>
      <c r="G74" s="17"/>
      <c r="H74" s="16">
        <f>LOOKUP(G74,标准!$O$229:$O$250,标准!$L$229:$L$250)</f>
        <v>0</v>
      </c>
      <c r="I74" s="30"/>
      <c r="J74" s="16">
        <f>LOOKUP(I74,标准!$K$156:$K$177,标准!$B$156:$B$177)</f>
        <v>10</v>
      </c>
      <c r="K74" s="30"/>
      <c r="L74" s="16">
        <f>CHOOSE(MATCH(K74,{30,11.7,11.5,11.3,11.1,10.9,10.7,10.5,10.3,10.1,9.9,9.7,9.5,9.3,9.1,8.9,8.7,8.4,8.1,8,7.9,4},-1),0,10,20,30,40,50,60,62,64,66,68,70,72,74,76,78,80,85,90,95,100,100)</f>
        <v>100</v>
      </c>
      <c r="M74" s="17"/>
      <c r="N74" s="61" t="e">
        <f>LOOKUP(M74,标准!$K$54:$K$75,标准!$B$54:$B$75)</f>
        <v>#N/A</v>
      </c>
      <c r="O74" s="37"/>
      <c r="P74" s="16">
        <f>LOOKUP(O74,标准!$L$290:$L$321,标准!$I$290:$I$321)</f>
        <v>0</v>
      </c>
      <c r="Q74" s="43"/>
      <c r="R74" s="16">
        <f>CHOOSE(MATCH(Q74,{20,5.35,5.25,5.15,5.05,4.55,4.45,4.4,4.35,4.3,4.25,4.2,4.15,4.1,4.05,4,3.55,3.47,3.39,3.32,3.25,3.2,3.15,3.1,3.05,3,2.55,2.5,2.45,2.4,2.35,1},-1),0,10,20,30,40,50,60,62,64,66,68,70,72,74,76,78,80,85,90,95,100,101,102,103,104,105,106,107,108,109,110,110)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74" s="15" t="e">
        <f t="shared" si="2"/>
        <v>#DIV/0!</v>
      </c>
      <c r="T74" s="16" t="e">
        <f>LOOKUP(S74,标准!$H$328:$H$332,标准!$G$328:$G$332)</f>
        <v>#DIV/0!</v>
      </c>
    </row>
    <row r="75" spans="1:20" ht="14.25">
      <c r="A75" s="46"/>
      <c r="B75" s="63" t="s">
        <v>94</v>
      </c>
      <c r="C75" s="32"/>
      <c r="D75" s="33"/>
      <c r="E75" s="34" t="e">
        <f t="shared" si="3"/>
        <v>#DIV/0!</v>
      </c>
      <c r="F75" s="18" t="e">
        <f>LOOKUP(E75,标准!$K$16:$K$23,标准!$B$16:$B$23)</f>
        <v>#DIV/0!</v>
      </c>
      <c r="G75" s="17"/>
      <c r="H75" s="16">
        <f>LOOKUP(G75,标准!$O$229:$O$250,标准!$L$229:$L$250)</f>
        <v>0</v>
      </c>
      <c r="I75" s="30"/>
      <c r="J75" s="16">
        <f>LOOKUP(I75,标准!$K$156:$K$177,标准!$B$156:$B$177)</f>
        <v>10</v>
      </c>
      <c r="K75" s="30"/>
      <c r="L75" s="16">
        <f>CHOOSE(MATCH(K75,{30,11.7,11.5,11.3,11.1,10.9,10.7,10.5,10.3,10.1,9.9,9.7,9.5,9.3,9.1,8.9,8.7,8.4,8.1,8,7.9,4},-1),0,10,20,30,40,50,60,62,64,66,68,70,72,74,76,78,80,85,90,95,100,100)</f>
        <v>100</v>
      </c>
      <c r="M75" s="17"/>
      <c r="N75" s="61" t="e">
        <f>LOOKUP(M75,标准!$K$54:$K$75,标准!$B$54:$B$75)</f>
        <v>#N/A</v>
      </c>
      <c r="O75" s="37"/>
      <c r="P75" s="16">
        <f>LOOKUP(O75,标准!$L$290:$L$321,标准!$I$290:$I$321)</f>
        <v>0</v>
      </c>
      <c r="Q75" s="43"/>
      <c r="R75" s="16">
        <f>CHOOSE(MATCH(Q75,{20,5.35,5.25,5.15,5.05,4.55,4.45,4.4,4.35,4.3,4.25,4.2,4.15,4.1,4.05,4,3.55,3.47,3.39,3.32,3.25,3.2,3.15,3.1,3.05,3,2.55,2.5,2.45,2.4,2.35,1},-1),0,10,20,30,40,50,60,62,64,66,68,70,72,74,76,78,80,85,90,95,100,101,102,103,104,105,106,107,108,109,110,110)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75" s="15" t="e">
        <f t="shared" si="2"/>
        <v>#DIV/0!</v>
      </c>
      <c r="T75" s="16" t="e">
        <f>LOOKUP(S75,标准!$H$328:$H$332,标准!$G$328:$G$332)</f>
        <v>#DIV/0!</v>
      </c>
    </row>
    <row r="76" spans="1:20" ht="14.25">
      <c r="A76" s="46"/>
      <c r="B76" s="63" t="s">
        <v>94</v>
      </c>
      <c r="C76" s="32"/>
      <c r="D76" s="33"/>
      <c r="E76" s="34" t="e">
        <f t="shared" si="3"/>
        <v>#DIV/0!</v>
      </c>
      <c r="F76" s="18" t="e">
        <f>LOOKUP(E76,标准!$K$16:$K$23,标准!$B$16:$B$23)</f>
        <v>#DIV/0!</v>
      </c>
      <c r="G76" s="17"/>
      <c r="H76" s="16">
        <f>LOOKUP(G76,标准!$O$229:$O$250,标准!$L$229:$L$250)</f>
        <v>0</v>
      </c>
      <c r="I76" s="30"/>
      <c r="J76" s="16">
        <f>LOOKUP(I76,标准!$K$156:$K$177,标准!$B$156:$B$177)</f>
        <v>10</v>
      </c>
      <c r="K76" s="30"/>
      <c r="L76" s="16">
        <f>CHOOSE(MATCH(K76,{30,11.7,11.5,11.3,11.1,10.9,10.7,10.5,10.3,10.1,9.9,9.7,9.5,9.3,9.1,8.9,8.7,8.4,8.1,8,7.9,4},-1),0,10,20,30,40,50,60,62,64,66,68,70,72,74,76,78,80,85,90,95,100,100)</f>
        <v>100</v>
      </c>
      <c r="M76" s="17"/>
      <c r="N76" s="61" t="e">
        <f>LOOKUP(M76,标准!$K$54:$K$75,标准!$B$54:$B$75)</f>
        <v>#N/A</v>
      </c>
      <c r="O76" s="37"/>
      <c r="P76" s="16">
        <f>LOOKUP(O76,标准!$L$290:$L$321,标准!$I$290:$I$321)</f>
        <v>0</v>
      </c>
      <c r="Q76" s="43"/>
      <c r="R76" s="16">
        <f>CHOOSE(MATCH(Q76,{20,5.35,5.25,5.15,5.05,4.55,4.45,4.4,4.35,4.3,4.25,4.2,4.15,4.1,4.05,4,3.55,3.47,3.39,3.32,3.25,3.2,3.15,3.1,3.05,3,2.55,2.5,2.45,2.4,2.35,1},-1),0,10,20,30,40,50,60,62,64,66,68,70,72,74,76,78,80,85,90,95,100,101,102,103,104,105,106,107,108,109,110,110)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76" s="15" t="e">
        <f t="shared" si="2"/>
        <v>#DIV/0!</v>
      </c>
      <c r="T76" s="16" t="e">
        <f>LOOKUP(S76,标准!$H$328:$H$332,标准!$G$328:$G$332)</f>
        <v>#DIV/0!</v>
      </c>
    </row>
    <row r="77" spans="1:20" ht="14.25">
      <c r="A77" s="46"/>
      <c r="B77" s="63" t="s">
        <v>94</v>
      </c>
      <c r="C77" s="32"/>
      <c r="D77" s="33"/>
      <c r="E77" s="34" t="e">
        <f t="shared" si="3"/>
        <v>#DIV/0!</v>
      </c>
      <c r="F77" s="18" t="e">
        <f>LOOKUP(E77,标准!$K$16:$K$23,标准!$B$16:$B$23)</f>
        <v>#DIV/0!</v>
      </c>
      <c r="G77" s="17"/>
      <c r="H77" s="16">
        <f>LOOKUP(G77,标准!$O$229:$O$250,标准!$L$229:$L$250)</f>
        <v>0</v>
      </c>
      <c r="I77" s="30"/>
      <c r="J77" s="16">
        <f>LOOKUP(I77,标准!$K$156:$K$177,标准!$B$156:$B$177)</f>
        <v>10</v>
      </c>
      <c r="K77" s="30"/>
      <c r="L77" s="16">
        <f>CHOOSE(MATCH(K77,{30,11.7,11.5,11.3,11.1,10.9,10.7,10.5,10.3,10.1,9.9,9.7,9.5,9.3,9.1,8.9,8.7,8.4,8.1,8,7.9,4},-1),0,10,20,30,40,50,60,62,64,66,68,70,72,74,76,78,80,85,90,95,100,100)</f>
        <v>100</v>
      </c>
      <c r="M77" s="17"/>
      <c r="N77" s="61" t="e">
        <f>LOOKUP(M77,标准!$K$54:$K$75,标准!$B$54:$B$75)</f>
        <v>#N/A</v>
      </c>
      <c r="O77" s="37"/>
      <c r="P77" s="16">
        <f>LOOKUP(O77,标准!$L$290:$L$321,标准!$I$290:$I$321)</f>
        <v>0</v>
      </c>
      <c r="Q77" s="43"/>
      <c r="R77" s="16">
        <f>CHOOSE(MATCH(Q77,{20,5.35,5.25,5.15,5.05,4.55,4.45,4.4,4.35,4.3,4.25,4.2,4.15,4.1,4.05,4,3.55,3.47,3.39,3.32,3.25,3.2,3.15,3.1,3.05,3,2.55,2.5,2.45,2.4,2.35,1},-1),0,10,20,30,40,50,60,62,64,66,68,70,72,74,76,78,80,85,90,95,100,101,102,103,104,105,106,107,108,109,110,110)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77" s="15" t="e">
        <f t="shared" si="2"/>
        <v>#DIV/0!</v>
      </c>
      <c r="T77" s="16" t="e">
        <f>LOOKUP(S77,标准!$H$328:$H$332,标准!$G$328:$G$332)</f>
        <v>#DIV/0!</v>
      </c>
    </row>
    <row r="78" spans="1:20" ht="14.25">
      <c r="A78" s="46"/>
      <c r="B78" s="63" t="s">
        <v>94</v>
      </c>
      <c r="C78" s="32"/>
      <c r="D78" s="33"/>
      <c r="E78" s="34" t="e">
        <f t="shared" si="3"/>
        <v>#DIV/0!</v>
      </c>
      <c r="F78" s="18" t="e">
        <f>LOOKUP(E78,标准!$K$16:$K$23,标准!$B$16:$B$23)</f>
        <v>#DIV/0!</v>
      </c>
      <c r="G78" s="17"/>
      <c r="H78" s="16">
        <f>LOOKUP(G78,标准!$O$229:$O$250,标准!$L$229:$L$250)</f>
        <v>0</v>
      </c>
      <c r="I78" s="30"/>
      <c r="J78" s="16">
        <f>LOOKUP(I78,标准!$K$156:$K$177,标准!$B$156:$B$177)</f>
        <v>10</v>
      </c>
      <c r="K78" s="30"/>
      <c r="L78" s="16">
        <f>CHOOSE(MATCH(K78,{30,11.7,11.5,11.3,11.1,10.9,10.7,10.5,10.3,10.1,9.9,9.7,9.5,9.3,9.1,8.9,8.7,8.4,8.1,8,7.9,4},-1),0,10,20,30,40,50,60,62,64,66,68,70,72,74,76,78,80,85,90,95,100,100)</f>
        <v>100</v>
      </c>
      <c r="M78" s="17"/>
      <c r="N78" s="61" t="e">
        <f>LOOKUP(M78,标准!$K$54:$K$75,标准!$B$54:$B$75)</f>
        <v>#N/A</v>
      </c>
      <c r="O78" s="37"/>
      <c r="P78" s="16">
        <f>LOOKUP(O78,标准!$L$290:$L$321,标准!$I$290:$I$321)</f>
        <v>0</v>
      </c>
      <c r="Q78" s="43"/>
      <c r="R78" s="16">
        <f>CHOOSE(MATCH(Q78,{20,5.35,5.25,5.15,5.05,4.55,4.45,4.4,4.35,4.3,4.25,4.2,4.15,4.1,4.05,4,3.55,3.47,3.39,3.32,3.25,3.2,3.15,3.1,3.05,3,2.55,2.5,2.45,2.4,2.35,1},-1),0,10,20,30,40,50,60,62,64,66,68,70,72,74,76,78,80,85,90,95,100,101,102,103,104,105,106,107,108,109,110,110)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78" s="15" t="e">
        <f t="shared" si="2"/>
        <v>#DIV/0!</v>
      </c>
      <c r="T78" s="16" t="e">
        <f>LOOKUP(S78,标准!$H$328:$H$332,标准!$G$328:$G$332)</f>
        <v>#DIV/0!</v>
      </c>
    </row>
    <row r="79" spans="1:20" ht="14.25">
      <c r="A79" s="46"/>
      <c r="B79" s="63" t="s">
        <v>94</v>
      </c>
      <c r="C79" s="32"/>
      <c r="D79" s="33"/>
      <c r="E79" s="34" t="e">
        <f t="shared" si="3"/>
        <v>#DIV/0!</v>
      </c>
      <c r="F79" s="18" t="e">
        <f>LOOKUP(E79,标准!$K$16:$K$23,标准!$B$16:$B$23)</f>
        <v>#DIV/0!</v>
      </c>
      <c r="G79" s="17"/>
      <c r="H79" s="16">
        <f>LOOKUP(G79,标准!$O$229:$O$250,标准!$L$229:$L$250)</f>
        <v>0</v>
      </c>
      <c r="I79" s="30"/>
      <c r="J79" s="16">
        <f>LOOKUP(I79,标准!$K$156:$K$177,标准!$B$156:$B$177)</f>
        <v>10</v>
      </c>
      <c r="K79" s="30"/>
      <c r="L79" s="16">
        <f>CHOOSE(MATCH(K79,{30,11.7,11.5,11.3,11.1,10.9,10.7,10.5,10.3,10.1,9.9,9.7,9.5,9.3,9.1,8.9,8.7,8.4,8.1,8,7.9,4},-1),0,10,20,30,40,50,60,62,64,66,68,70,72,74,76,78,80,85,90,95,100,100)</f>
        <v>100</v>
      </c>
      <c r="M79" s="17"/>
      <c r="N79" s="61" t="e">
        <f>LOOKUP(M79,标准!$K$54:$K$75,标准!$B$54:$B$75)</f>
        <v>#N/A</v>
      </c>
      <c r="O79" s="37"/>
      <c r="P79" s="16">
        <f>LOOKUP(O79,标准!$L$290:$L$321,标准!$I$290:$I$321)</f>
        <v>0</v>
      </c>
      <c r="Q79" s="43"/>
      <c r="R79" s="16">
        <f>CHOOSE(MATCH(Q79,{20,5.35,5.25,5.15,5.05,4.55,4.45,4.4,4.35,4.3,4.25,4.2,4.15,4.1,4.05,4,3.55,3.47,3.39,3.32,3.25,3.2,3.15,3.1,3.05,3,2.55,2.5,2.45,2.4,2.35,1},-1),0,10,20,30,40,50,60,62,64,66,68,70,72,74,76,78,80,85,90,95,100,101,102,103,104,105,106,107,108,109,110,110)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79" s="15" t="e">
        <f t="shared" si="2"/>
        <v>#DIV/0!</v>
      </c>
      <c r="T79" s="16" t="e">
        <f>LOOKUP(S79,标准!$H$328:$H$332,标准!$G$328:$G$332)</f>
        <v>#DIV/0!</v>
      </c>
    </row>
    <row r="80" spans="1:20" ht="14.25">
      <c r="A80" s="46"/>
      <c r="B80" s="63" t="s">
        <v>94</v>
      </c>
      <c r="C80" s="32"/>
      <c r="D80" s="33"/>
      <c r="E80" s="34" t="e">
        <f t="shared" si="3"/>
        <v>#DIV/0!</v>
      </c>
      <c r="F80" s="18" t="e">
        <f>LOOKUP(E80,标准!$K$16:$K$23,标准!$B$16:$B$23)</f>
        <v>#DIV/0!</v>
      </c>
      <c r="G80" s="17"/>
      <c r="H80" s="16">
        <f>LOOKUP(G80,标准!$O$229:$O$250,标准!$L$229:$L$250)</f>
        <v>0</v>
      </c>
      <c r="I80" s="30"/>
      <c r="J80" s="16">
        <f>LOOKUP(I80,标准!$K$156:$K$177,标准!$B$156:$B$177)</f>
        <v>10</v>
      </c>
      <c r="K80" s="30"/>
      <c r="L80" s="16">
        <f>CHOOSE(MATCH(K80,{30,11.7,11.5,11.3,11.1,10.9,10.7,10.5,10.3,10.1,9.9,9.7,9.5,9.3,9.1,8.9,8.7,8.4,8.1,8,7.9,4},-1),0,10,20,30,40,50,60,62,64,66,68,70,72,74,76,78,80,85,90,95,100,100)</f>
        <v>100</v>
      </c>
      <c r="M80" s="17"/>
      <c r="N80" s="61" t="e">
        <f>LOOKUP(M80,标准!$K$54:$K$75,标准!$B$54:$B$75)</f>
        <v>#N/A</v>
      </c>
      <c r="O80" s="37"/>
      <c r="P80" s="16">
        <f>LOOKUP(O80,标准!$L$290:$L$321,标准!$I$290:$I$321)</f>
        <v>0</v>
      </c>
      <c r="Q80" s="43"/>
      <c r="R80" s="16">
        <f>CHOOSE(MATCH(Q80,{20,5.35,5.25,5.15,5.05,4.55,4.45,4.4,4.35,4.3,4.25,4.2,4.15,4.1,4.05,4,3.55,3.47,3.39,3.32,3.25,3.2,3.15,3.1,3.05,3,2.55,2.5,2.45,2.4,2.35,1},-1),0,10,20,30,40,50,60,62,64,66,68,70,72,74,76,78,80,85,90,95,100,101,102,103,104,105,106,107,108,109,110,110)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80" s="15" t="e">
        <f t="shared" si="2"/>
        <v>#DIV/0!</v>
      </c>
      <c r="T80" s="16" t="e">
        <f>LOOKUP(S80,标准!$H$328:$H$332,标准!$G$328:$G$332)</f>
        <v>#DIV/0!</v>
      </c>
    </row>
    <row r="81" spans="1:20" ht="14.25">
      <c r="A81" s="46"/>
      <c r="B81" s="63" t="s">
        <v>94</v>
      </c>
      <c r="C81" s="32"/>
      <c r="D81" s="33"/>
      <c r="E81" s="34" t="e">
        <f t="shared" si="3"/>
        <v>#DIV/0!</v>
      </c>
      <c r="F81" s="18" t="e">
        <f>LOOKUP(E81,标准!$K$16:$K$23,标准!$B$16:$B$23)</f>
        <v>#DIV/0!</v>
      </c>
      <c r="G81" s="17"/>
      <c r="H81" s="16">
        <f>LOOKUP(G81,标准!$O$229:$O$250,标准!$L$229:$L$250)</f>
        <v>0</v>
      </c>
      <c r="I81" s="30"/>
      <c r="J81" s="16">
        <f>LOOKUP(I81,标准!$K$156:$K$177,标准!$B$156:$B$177)</f>
        <v>10</v>
      </c>
      <c r="K81" s="30"/>
      <c r="L81" s="16">
        <f>CHOOSE(MATCH(K81,{30,11.7,11.5,11.3,11.1,10.9,10.7,10.5,10.3,10.1,9.9,9.7,9.5,9.3,9.1,8.9,8.7,8.4,8.1,8,7.9,4},-1),0,10,20,30,40,50,60,62,64,66,68,70,72,74,76,78,80,85,90,95,100,100)</f>
        <v>100</v>
      </c>
      <c r="M81" s="17"/>
      <c r="N81" s="61" t="e">
        <f>LOOKUP(M81,标准!$K$54:$K$75,标准!$B$54:$B$75)</f>
        <v>#N/A</v>
      </c>
      <c r="O81" s="37"/>
      <c r="P81" s="16">
        <f>LOOKUP(O81,标准!$L$290:$L$321,标准!$I$290:$I$321)</f>
        <v>0</v>
      </c>
      <c r="Q81" s="43"/>
      <c r="R81" s="16">
        <f>CHOOSE(MATCH(Q81,{20,5.35,5.25,5.15,5.05,4.55,4.45,4.4,4.35,4.3,4.25,4.2,4.15,4.1,4.05,4,3.55,3.47,3.39,3.32,3.25,3.2,3.15,3.1,3.05,3,2.55,2.5,2.45,2.4,2.35,1},-1),0,10,20,30,40,50,60,62,64,66,68,70,72,74,76,78,80,85,90,95,100,101,102,103,104,105,106,107,108,109,110,110)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81" s="15" t="e">
        <f t="shared" si="2"/>
        <v>#DIV/0!</v>
      </c>
      <c r="T81" s="16" t="e">
        <f>LOOKUP(S81,标准!$H$328:$H$332,标准!$G$328:$G$332)</f>
        <v>#DIV/0!</v>
      </c>
    </row>
    <row r="82" spans="1:20" ht="14.25">
      <c r="A82" s="46"/>
      <c r="B82" s="63" t="s">
        <v>94</v>
      </c>
      <c r="C82" s="32"/>
      <c r="D82" s="33"/>
      <c r="E82" s="34" t="e">
        <f t="shared" si="3"/>
        <v>#DIV/0!</v>
      </c>
      <c r="F82" s="18" t="e">
        <f>LOOKUP(E82,标准!$K$16:$K$23,标准!$B$16:$B$23)</f>
        <v>#DIV/0!</v>
      </c>
      <c r="G82" s="17"/>
      <c r="H82" s="16">
        <f>LOOKUP(G82,标准!$O$229:$O$250,标准!$L$229:$L$250)</f>
        <v>0</v>
      </c>
      <c r="I82" s="30"/>
      <c r="J82" s="16">
        <f>LOOKUP(I82,标准!$K$156:$K$177,标准!$B$156:$B$177)</f>
        <v>10</v>
      </c>
      <c r="K82" s="30"/>
      <c r="L82" s="16">
        <f>CHOOSE(MATCH(K82,{30,11.7,11.5,11.3,11.1,10.9,10.7,10.5,10.3,10.1,9.9,9.7,9.5,9.3,9.1,8.9,8.7,8.4,8.1,8,7.9,4},-1),0,10,20,30,40,50,60,62,64,66,68,70,72,74,76,78,80,85,90,95,100,100)</f>
        <v>100</v>
      </c>
      <c r="M82" s="17"/>
      <c r="N82" s="61" t="e">
        <f>LOOKUP(M82,标准!$K$54:$K$75,标准!$B$54:$B$75)</f>
        <v>#N/A</v>
      </c>
      <c r="O82" s="37"/>
      <c r="P82" s="16">
        <f>LOOKUP(O82,标准!$L$290:$L$321,标准!$I$290:$I$321)</f>
        <v>0</v>
      </c>
      <c r="Q82" s="43"/>
      <c r="R82" s="16">
        <f>CHOOSE(MATCH(Q82,{20,5.35,5.25,5.15,5.05,4.55,4.45,4.4,4.35,4.3,4.25,4.2,4.15,4.1,4.05,4,3.55,3.47,3.39,3.32,3.25,3.2,3.15,3.1,3.05,3,2.55,2.5,2.45,2.4,2.35,1},-1),0,10,20,30,40,50,60,62,64,66,68,70,72,74,76,78,80,85,90,95,100,101,102,103,104,105,106,107,108,109,110,110)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82" s="15" t="e">
        <f t="shared" si="2"/>
        <v>#DIV/0!</v>
      </c>
      <c r="T82" s="16" t="e">
        <f>LOOKUP(S82,标准!$H$328:$H$332,标准!$G$328:$G$332)</f>
        <v>#DIV/0!</v>
      </c>
    </row>
    <row r="83" spans="1:20" ht="14.25">
      <c r="A83" s="46"/>
      <c r="B83" s="63" t="s">
        <v>94</v>
      </c>
      <c r="C83" s="32"/>
      <c r="D83" s="33"/>
      <c r="E83" s="34" t="e">
        <f t="shared" si="3"/>
        <v>#DIV/0!</v>
      </c>
      <c r="F83" s="18" t="e">
        <f>LOOKUP(E83,标准!$K$16:$K$23,标准!$B$16:$B$23)</f>
        <v>#DIV/0!</v>
      </c>
      <c r="G83" s="17"/>
      <c r="H83" s="16">
        <f>LOOKUP(G83,标准!$O$229:$O$250,标准!$L$229:$L$250)</f>
        <v>0</v>
      </c>
      <c r="I83" s="30"/>
      <c r="J83" s="16">
        <f>LOOKUP(I83,标准!$K$156:$K$177,标准!$B$156:$B$177)</f>
        <v>10</v>
      </c>
      <c r="K83" s="30"/>
      <c r="L83" s="16">
        <f>CHOOSE(MATCH(K83,{30,11.7,11.5,11.3,11.1,10.9,10.7,10.5,10.3,10.1,9.9,9.7,9.5,9.3,9.1,8.9,8.7,8.4,8.1,8,7.9,4},-1),0,10,20,30,40,50,60,62,64,66,68,70,72,74,76,78,80,85,90,95,100,100)</f>
        <v>100</v>
      </c>
      <c r="M83" s="17"/>
      <c r="N83" s="61" t="e">
        <f>LOOKUP(M83,标准!$K$54:$K$75,标准!$B$54:$B$75)</f>
        <v>#N/A</v>
      </c>
      <c r="O83" s="37"/>
      <c r="P83" s="16">
        <f>LOOKUP(O83,标准!$L$290:$L$321,标准!$I$290:$I$321)</f>
        <v>0</v>
      </c>
      <c r="Q83" s="43"/>
      <c r="R83" s="16">
        <f>CHOOSE(MATCH(Q83,{20,5.35,5.25,5.15,5.05,4.55,4.45,4.4,4.35,4.3,4.25,4.2,4.15,4.1,4.05,4,3.55,3.47,3.39,3.32,3.25,3.2,3.15,3.1,3.05,3,2.55,2.5,2.45,2.4,2.35,1},-1),0,10,20,30,40,50,60,62,64,66,68,70,72,74,76,78,80,85,90,95,100,101,102,103,104,105,106,107,108,109,110,110)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83" s="15" t="e">
        <f t="shared" si="2"/>
        <v>#DIV/0!</v>
      </c>
      <c r="T83" s="16" t="e">
        <f>LOOKUP(S83,标准!$H$328:$H$332,标准!$G$328:$G$332)</f>
        <v>#DIV/0!</v>
      </c>
    </row>
    <row r="84" spans="1:20" ht="14.25">
      <c r="A84" s="46"/>
      <c r="B84" s="63" t="s">
        <v>94</v>
      </c>
      <c r="C84" s="32"/>
      <c r="D84" s="33"/>
      <c r="E84" s="34" t="e">
        <f t="shared" si="3"/>
        <v>#DIV/0!</v>
      </c>
      <c r="F84" s="18" t="e">
        <f>LOOKUP(E84,标准!$K$16:$K$23,标准!$B$16:$B$23)</f>
        <v>#DIV/0!</v>
      </c>
      <c r="G84" s="17"/>
      <c r="H84" s="16">
        <f>LOOKUP(G84,标准!$O$229:$O$250,标准!$L$229:$L$250)</f>
        <v>0</v>
      </c>
      <c r="I84" s="30"/>
      <c r="J84" s="16">
        <f>LOOKUP(I84,标准!$K$156:$K$177,标准!$B$156:$B$177)</f>
        <v>10</v>
      </c>
      <c r="K84" s="30"/>
      <c r="L84" s="16">
        <f>CHOOSE(MATCH(K84,{30,11.7,11.5,11.3,11.1,10.9,10.7,10.5,10.3,10.1,9.9,9.7,9.5,9.3,9.1,8.9,8.7,8.4,8.1,8,7.9,4},-1),0,10,20,30,40,50,60,62,64,66,68,70,72,74,76,78,80,85,90,95,100,100)</f>
        <v>100</v>
      </c>
      <c r="M84" s="17"/>
      <c r="N84" s="61" t="e">
        <f>LOOKUP(M84,标准!$K$54:$K$75,标准!$B$54:$B$75)</f>
        <v>#N/A</v>
      </c>
      <c r="O84" s="37"/>
      <c r="P84" s="16">
        <f>LOOKUP(O84,标准!$L$290:$L$321,标准!$I$290:$I$321)</f>
        <v>0</v>
      </c>
      <c r="Q84" s="43"/>
      <c r="R84" s="16">
        <f>CHOOSE(MATCH(Q84,{20,5.35,5.25,5.15,5.05,4.55,4.45,4.4,4.35,4.3,4.25,4.2,4.15,4.1,4.05,4,3.55,3.47,3.39,3.32,3.25,3.2,3.15,3.1,3.05,3,2.55,2.5,2.45,2.4,2.35,1},-1),0,10,20,30,40,50,60,62,64,66,68,70,72,74,76,78,80,85,90,95,100,101,102,103,104,105,106,107,108,109,110,110)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84" s="15" t="e">
        <f t="shared" si="2"/>
        <v>#DIV/0!</v>
      </c>
      <c r="T84" s="16" t="e">
        <f>LOOKUP(S84,标准!$H$328:$H$332,标准!$G$328:$G$332)</f>
        <v>#DIV/0!</v>
      </c>
    </row>
    <row r="85" spans="1:20" ht="14.25">
      <c r="A85" s="46"/>
      <c r="B85" s="63" t="s">
        <v>94</v>
      </c>
      <c r="C85" s="32"/>
      <c r="D85" s="33"/>
      <c r="E85" s="34" t="e">
        <f t="shared" si="3"/>
        <v>#DIV/0!</v>
      </c>
      <c r="F85" s="18" t="e">
        <f>LOOKUP(E85,标准!$K$16:$K$23,标准!$B$16:$B$23)</f>
        <v>#DIV/0!</v>
      </c>
      <c r="G85" s="17"/>
      <c r="H85" s="16">
        <f>LOOKUP(G85,标准!$O$229:$O$250,标准!$L$229:$L$250)</f>
        <v>0</v>
      </c>
      <c r="I85" s="30"/>
      <c r="J85" s="16">
        <f>LOOKUP(I85,标准!$K$156:$K$177,标准!$B$156:$B$177)</f>
        <v>10</v>
      </c>
      <c r="K85" s="30"/>
      <c r="L85" s="16">
        <f>CHOOSE(MATCH(K85,{30,11.7,11.5,11.3,11.1,10.9,10.7,10.5,10.3,10.1,9.9,9.7,9.5,9.3,9.1,8.9,8.7,8.4,8.1,8,7.9,4},-1),0,10,20,30,40,50,60,62,64,66,68,70,72,74,76,78,80,85,90,95,100,100)</f>
        <v>100</v>
      </c>
      <c r="M85" s="17"/>
      <c r="N85" s="61" t="e">
        <f>LOOKUP(M85,标准!$K$54:$K$75,标准!$B$54:$B$75)</f>
        <v>#N/A</v>
      </c>
      <c r="O85" s="37"/>
      <c r="P85" s="16">
        <f>LOOKUP(O85,标准!$L$290:$L$321,标准!$I$290:$I$321)</f>
        <v>0</v>
      </c>
      <c r="Q85" s="43"/>
      <c r="R85" s="16">
        <f>CHOOSE(MATCH(Q85,{20,5.35,5.25,5.15,5.05,4.55,4.45,4.4,4.35,4.3,4.25,4.2,4.15,4.1,4.05,4,3.55,3.47,3.39,3.32,3.25,3.2,3.15,3.1,3.05,3,2.55,2.5,2.45,2.4,2.35,1},-1),0,10,20,30,40,50,60,62,64,66,68,70,72,74,76,78,80,85,90,95,100,101,102,103,104,105,106,107,108,109,110,110)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85" s="15" t="e">
        <f t="shared" si="2"/>
        <v>#DIV/0!</v>
      </c>
      <c r="T85" s="16" t="e">
        <f>LOOKUP(S85,标准!$H$328:$H$332,标准!$G$328:$G$332)</f>
        <v>#DIV/0!</v>
      </c>
    </row>
    <row r="86" spans="1:20" ht="14.25">
      <c r="A86" s="46"/>
      <c r="B86" s="63" t="s">
        <v>94</v>
      </c>
      <c r="C86" s="32"/>
      <c r="D86" s="33"/>
      <c r="E86" s="34" t="e">
        <f t="shared" si="3"/>
        <v>#DIV/0!</v>
      </c>
      <c r="F86" s="18" t="e">
        <f>LOOKUP(E86,标准!$K$16:$K$23,标准!$B$16:$B$23)</f>
        <v>#DIV/0!</v>
      </c>
      <c r="G86" s="17"/>
      <c r="H86" s="16">
        <f>LOOKUP(G86,标准!$O$229:$O$250,标准!$L$229:$L$250)</f>
        <v>0</v>
      </c>
      <c r="I86" s="30"/>
      <c r="J86" s="16">
        <f>LOOKUP(I86,标准!$K$156:$K$177,标准!$B$156:$B$177)</f>
        <v>10</v>
      </c>
      <c r="K86" s="30"/>
      <c r="L86" s="16">
        <f>CHOOSE(MATCH(K86,{30,11.7,11.5,11.3,11.1,10.9,10.7,10.5,10.3,10.1,9.9,9.7,9.5,9.3,9.1,8.9,8.7,8.4,8.1,8,7.9,4},-1),0,10,20,30,40,50,60,62,64,66,68,70,72,74,76,78,80,85,90,95,100,100)</f>
        <v>100</v>
      </c>
      <c r="M86" s="17"/>
      <c r="N86" s="61" t="e">
        <f>LOOKUP(M86,标准!$K$54:$K$75,标准!$B$54:$B$75)</f>
        <v>#N/A</v>
      </c>
      <c r="O86" s="37"/>
      <c r="P86" s="16">
        <f>LOOKUP(O86,标准!$L$290:$L$321,标准!$I$290:$I$321)</f>
        <v>0</v>
      </c>
      <c r="Q86" s="43"/>
      <c r="R86" s="16">
        <f>CHOOSE(MATCH(Q86,{20,5.35,5.25,5.15,5.05,4.55,4.45,4.4,4.35,4.3,4.25,4.2,4.15,4.1,4.05,4,3.55,3.47,3.39,3.32,3.25,3.2,3.15,3.1,3.05,3,2.55,2.5,2.45,2.4,2.35,1},-1),0,10,20,30,40,50,60,62,64,66,68,70,72,74,76,78,80,85,90,95,100,101,102,103,104,105,106,107,108,109,110,110)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86" s="15" t="e">
        <f t="shared" si="2"/>
        <v>#DIV/0!</v>
      </c>
      <c r="T86" s="16" t="e">
        <f>LOOKUP(S86,标准!$H$328:$H$332,标准!$G$328:$G$332)</f>
        <v>#DIV/0!</v>
      </c>
    </row>
    <row r="87" spans="1:20" ht="14.25">
      <c r="A87" s="46"/>
      <c r="B87" s="63" t="s">
        <v>94</v>
      </c>
      <c r="C87" s="32"/>
      <c r="D87" s="33"/>
      <c r="E87" s="34" t="e">
        <f t="shared" si="3"/>
        <v>#DIV/0!</v>
      </c>
      <c r="F87" s="18" t="e">
        <f>LOOKUP(E87,标准!$K$16:$K$23,标准!$B$16:$B$23)</f>
        <v>#DIV/0!</v>
      </c>
      <c r="G87" s="17"/>
      <c r="H87" s="16">
        <f>LOOKUP(G87,标准!$O$229:$O$250,标准!$L$229:$L$250)</f>
        <v>0</v>
      </c>
      <c r="I87" s="30"/>
      <c r="J87" s="16">
        <f>LOOKUP(I87,标准!$K$156:$K$177,标准!$B$156:$B$177)</f>
        <v>10</v>
      </c>
      <c r="K87" s="30"/>
      <c r="L87" s="16">
        <f>CHOOSE(MATCH(K87,{30,11.7,11.5,11.3,11.1,10.9,10.7,10.5,10.3,10.1,9.9,9.7,9.5,9.3,9.1,8.9,8.7,8.4,8.1,8,7.9,4},-1),0,10,20,30,40,50,60,62,64,66,68,70,72,74,76,78,80,85,90,95,100,100)</f>
        <v>100</v>
      </c>
      <c r="M87" s="17"/>
      <c r="N87" s="61" t="e">
        <f>LOOKUP(M87,标准!$K$54:$K$75,标准!$B$54:$B$75)</f>
        <v>#N/A</v>
      </c>
      <c r="O87" s="37"/>
      <c r="P87" s="16">
        <f>LOOKUP(O87,标准!$L$290:$L$321,标准!$I$290:$I$321)</f>
        <v>0</v>
      </c>
      <c r="Q87" s="43"/>
      <c r="R87" s="16">
        <f>CHOOSE(MATCH(Q87,{20,5.35,5.25,5.15,5.05,4.55,4.45,4.4,4.35,4.3,4.25,4.2,4.15,4.1,4.05,4,3.55,3.47,3.39,3.32,3.25,3.2,3.15,3.1,3.05,3,2.55,2.5,2.45,2.4,2.35,1},-1),0,10,20,30,40,50,60,62,64,66,68,70,72,74,76,78,80,85,90,95,100,101,102,103,104,105,106,107,108,109,110,110)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87" s="15" t="e">
        <f t="shared" si="2"/>
        <v>#DIV/0!</v>
      </c>
      <c r="T87" s="16" t="e">
        <f>LOOKUP(S87,标准!$H$328:$H$332,标准!$G$328:$G$332)</f>
        <v>#DIV/0!</v>
      </c>
    </row>
    <row r="88" spans="1:20" ht="14.25">
      <c r="A88" s="46"/>
      <c r="B88" s="63" t="s">
        <v>94</v>
      </c>
      <c r="C88" s="32"/>
      <c r="D88" s="33"/>
      <c r="E88" s="34" t="e">
        <f t="shared" si="3"/>
        <v>#DIV/0!</v>
      </c>
      <c r="F88" s="18" t="e">
        <f>LOOKUP(E88,标准!$K$16:$K$23,标准!$B$16:$B$23)</f>
        <v>#DIV/0!</v>
      </c>
      <c r="G88" s="17"/>
      <c r="H88" s="16">
        <f>LOOKUP(G88,标准!$O$229:$O$250,标准!$L$229:$L$250)</f>
        <v>0</v>
      </c>
      <c r="I88" s="30"/>
      <c r="J88" s="16">
        <f>LOOKUP(I88,标准!$K$156:$K$177,标准!$B$156:$B$177)</f>
        <v>10</v>
      </c>
      <c r="K88" s="30"/>
      <c r="L88" s="16">
        <f>CHOOSE(MATCH(K88,{30,11.7,11.5,11.3,11.1,10.9,10.7,10.5,10.3,10.1,9.9,9.7,9.5,9.3,9.1,8.9,8.7,8.4,8.1,8,7.9,4},-1),0,10,20,30,40,50,60,62,64,66,68,70,72,74,76,78,80,85,90,95,100,100)</f>
        <v>100</v>
      </c>
      <c r="M88" s="17"/>
      <c r="N88" s="61" t="e">
        <f>LOOKUP(M88,标准!$K$54:$K$75,标准!$B$54:$B$75)</f>
        <v>#N/A</v>
      </c>
      <c r="O88" s="37"/>
      <c r="P88" s="16">
        <f>LOOKUP(O88,标准!$L$290:$L$321,标准!$I$290:$I$321)</f>
        <v>0</v>
      </c>
      <c r="Q88" s="43"/>
      <c r="R88" s="16">
        <f>CHOOSE(MATCH(Q88,{20,5.35,5.25,5.15,5.05,4.55,4.45,4.4,4.35,4.3,4.25,4.2,4.15,4.1,4.05,4,3.55,3.47,3.39,3.32,3.25,3.2,3.15,3.1,3.05,3,2.55,2.5,2.45,2.4,2.35,1},-1),0,10,20,30,40,50,60,62,64,66,68,70,72,74,76,78,80,85,90,95,100,101,102,103,104,105,106,107,108,109,110,110)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88" s="15" t="e">
        <f t="shared" si="2"/>
        <v>#DIV/0!</v>
      </c>
      <c r="T88" s="16" t="e">
        <f>LOOKUP(S88,标准!$H$328:$H$332,标准!$G$328:$G$332)</f>
        <v>#DIV/0!</v>
      </c>
    </row>
    <row r="89" spans="1:20" ht="14.25">
      <c r="A89" s="46"/>
      <c r="B89" s="63" t="s">
        <v>94</v>
      </c>
      <c r="C89" s="32"/>
      <c r="D89" s="33"/>
      <c r="E89" s="34" t="e">
        <f t="shared" si="3"/>
        <v>#DIV/0!</v>
      </c>
      <c r="F89" s="18" t="e">
        <f>LOOKUP(E89,标准!$K$16:$K$23,标准!$B$16:$B$23)</f>
        <v>#DIV/0!</v>
      </c>
      <c r="G89" s="17"/>
      <c r="H89" s="16">
        <f>LOOKUP(G89,标准!$O$229:$O$250,标准!$L$229:$L$250)</f>
        <v>0</v>
      </c>
      <c r="I89" s="30"/>
      <c r="J89" s="16">
        <f>LOOKUP(I89,标准!$K$156:$K$177,标准!$B$156:$B$177)</f>
        <v>10</v>
      </c>
      <c r="K89" s="30"/>
      <c r="L89" s="16">
        <f>CHOOSE(MATCH(K89,{30,11.7,11.5,11.3,11.1,10.9,10.7,10.5,10.3,10.1,9.9,9.7,9.5,9.3,9.1,8.9,8.7,8.4,8.1,8,7.9,4},-1),0,10,20,30,40,50,60,62,64,66,68,70,72,74,76,78,80,85,90,95,100,100)</f>
        <v>100</v>
      </c>
      <c r="M89" s="17"/>
      <c r="N89" s="61" t="e">
        <f>LOOKUP(M89,标准!$K$54:$K$75,标准!$B$54:$B$75)</f>
        <v>#N/A</v>
      </c>
      <c r="O89" s="37"/>
      <c r="P89" s="16">
        <f>LOOKUP(O89,标准!$L$290:$L$321,标准!$I$290:$I$321)</f>
        <v>0</v>
      </c>
      <c r="Q89" s="43"/>
      <c r="R89" s="16">
        <f>CHOOSE(MATCH(Q89,{20,5.35,5.25,5.15,5.05,4.55,4.45,4.4,4.35,4.3,4.25,4.2,4.15,4.1,4.05,4,3.55,3.47,3.39,3.32,3.25,3.2,3.15,3.1,3.05,3,2.55,2.5,2.45,2.4,2.35,1},-1),0,10,20,30,40,50,60,62,64,66,68,70,72,74,76,78,80,85,90,95,100,101,102,103,104,105,106,107,108,109,110,110)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89" s="15" t="e">
        <f t="shared" si="2"/>
        <v>#DIV/0!</v>
      </c>
      <c r="T89" s="16" t="e">
        <f>LOOKUP(S89,标准!$H$328:$H$332,标准!$G$328:$G$332)</f>
        <v>#DIV/0!</v>
      </c>
    </row>
    <row r="90" spans="1:20" ht="14.25">
      <c r="A90" s="46"/>
      <c r="B90" s="63" t="s">
        <v>94</v>
      </c>
      <c r="C90" s="32"/>
      <c r="D90" s="33"/>
      <c r="E90" s="34" t="e">
        <f t="shared" si="3"/>
        <v>#DIV/0!</v>
      </c>
      <c r="F90" s="18" t="e">
        <f>LOOKUP(E90,标准!$K$16:$K$23,标准!$B$16:$B$23)</f>
        <v>#DIV/0!</v>
      </c>
      <c r="G90" s="17"/>
      <c r="H90" s="16">
        <f>LOOKUP(G90,标准!$O$229:$O$250,标准!$L$229:$L$250)</f>
        <v>0</v>
      </c>
      <c r="I90" s="30"/>
      <c r="J90" s="16">
        <f>LOOKUP(I90,标准!$K$156:$K$177,标准!$B$156:$B$177)</f>
        <v>10</v>
      </c>
      <c r="K90" s="30"/>
      <c r="L90" s="16">
        <f>CHOOSE(MATCH(K90,{30,11.7,11.5,11.3,11.1,10.9,10.7,10.5,10.3,10.1,9.9,9.7,9.5,9.3,9.1,8.9,8.7,8.4,8.1,8,7.9,4},-1),0,10,20,30,40,50,60,62,64,66,68,70,72,74,76,78,80,85,90,95,100,100)</f>
        <v>100</v>
      </c>
      <c r="M90" s="17"/>
      <c r="N90" s="61" t="e">
        <f>LOOKUP(M90,标准!$K$54:$K$75,标准!$B$54:$B$75)</f>
        <v>#N/A</v>
      </c>
      <c r="O90" s="37"/>
      <c r="P90" s="16">
        <f>LOOKUP(O90,标准!$L$290:$L$321,标准!$I$290:$I$321)</f>
        <v>0</v>
      </c>
      <c r="Q90" s="43"/>
      <c r="R90" s="16">
        <f>CHOOSE(MATCH(Q90,{20,5.35,5.25,5.15,5.05,4.55,4.45,4.4,4.35,4.3,4.25,4.2,4.15,4.1,4.05,4,3.55,3.47,3.39,3.32,3.25,3.2,3.15,3.1,3.05,3,2.55,2.5,2.45,2.4,2.35,1},-1),0,10,20,30,40,50,60,62,64,66,68,70,72,74,76,78,80,85,90,95,100,101,102,103,104,105,106,107,108,109,110,110)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90" s="15" t="e">
        <f t="shared" si="2"/>
        <v>#DIV/0!</v>
      </c>
      <c r="T90" s="16" t="e">
        <f>LOOKUP(S90,标准!$H$328:$H$332,标准!$G$328:$G$332)</f>
        <v>#DIV/0!</v>
      </c>
    </row>
    <row r="91" spans="1:20" ht="14.25">
      <c r="A91" s="46"/>
      <c r="B91" s="63" t="s">
        <v>94</v>
      </c>
      <c r="C91" s="32"/>
      <c r="D91" s="33"/>
      <c r="E91" s="34" t="e">
        <f t="shared" si="3"/>
        <v>#DIV/0!</v>
      </c>
      <c r="F91" s="18" t="e">
        <f>LOOKUP(E91,标准!$K$16:$K$23,标准!$B$16:$B$23)</f>
        <v>#DIV/0!</v>
      </c>
      <c r="G91" s="17"/>
      <c r="H91" s="16">
        <f>LOOKUP(G91,标准!$O$229:$O$250,标准!$L$229:$L$250)</f>
        <v>0</v>
      </c>
      <c r="I91" s="30"/>
      <c r="J91" s="16">
        <f>LOOKUP(I91,标准!$K$156:$K$177,标准!$B$156:$B$177)</f>
        <v>10</v>
      </c>
      <c r="K91" s="30"/>
      <c r="L91" s="16">
        <f>CHOOSE(MATCH(K91,{30,11.7,11.5,11.3,11.1,10.9,10.7,10.5,10.3,10.1,9.9,9.7,9.5,9.3,9.1,8.9,8.7,8.4,8.1,8,7.9,4},-1),0,10,20,30,40,50,60,62,64,66,68,70,72,74,76,78,80,85,90,95,100,100)</f>
        <v>100</v>
      </c>
      <c r="M91" s="17"/>
      <c r="N91" s="61" t="e">
        <f>LOOKUP(M91,标准!$K$54:$K$75,标准!$B$54:$B$75)</f>
        <v>#N/A</v>
      </c>
      <c r="O91" s="37"/>
      <c r="P91" s="16">
        <f>LOOKUP(O91,标准!$L$290:$L$321,标准!$I$290:$I$321)</f>
        <v>0</v>
      </c>
      <c r="Q91" s="43"/>
      <c r="R91" s="16">
        <f>CHOOSE(MATCH(Q91,{20,5.35,5.25,5.15,5.05,4.55,4.45,4.4,4.35,4.3,4.25,4.2,4.15,4.1,4.05,4,3.55,3.47,3.39,3.32,3.25,3.2,3.15,3.1,3.05,3,2.55,2.5,2.45,2.4,2.35,1},-1),0,10,20,30,40,50,60,62,64,66,68,70,72,74,76,78,80,85,90,95,100,101,102,103,104,105,106,107,108,109,110,110)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91" s="15" t="e">
        <f t="shared" si="2"/>
        <v>#DIV/0!</v>
      </c>
      <c r="T91" s="16" t="e">
        <f>LOOKUP(S91,标准!$H$328:$H$332,标准!$G$328:$G$332)</f>
        <v>#DIV/0!</v>
      </c>
    </row>
    <row r="92" spans="1:20" ht="14.25">
      <c r="A92" s="46"/>
      <c r="B92" s="63" t="s">
        <v>94</v>
      </c>
      <c r="C92" s="32"/>
      <c r="D92" s="33"/>
      <c r="E92" s="34" t="e">
        <f t="shared" si="3"/>
        <v>#DIV/0!</v>
      </c>
      <c r="F92" s="18" t="e">
        <f>LOOKUP(E92,标准!$K$16:$K$23,标准!$B$16:$B$23)</f>
        <v>#DIV/0!</v>
      </c>
      <c r="G92" s="17"/>
      <c r="H92" s="16">
        <f>LOOKUP(G92,标准!$O$229:$O$250,标准!$L$229:$L$250)</f>
        <v>0</v>
      </c>
      <c r="I92" s="30"/>
      <c r="J92" s="16">
        <f>LOOKUP(I92,标准!$K$156:$K$177,标准!$B$156:$B$177)</f>
        <v>10</v>
      </c>
      <c r="K92" s="30"/>
      <c r="L92" s="16">
        <f>CHOOSE(MATCH(K92,{30,11.7,11.5,11.3,11.1,10.9,10.7,10.5,10.3,10.1,9.9,9.7,9.5,9.3,9.1,8.9,8.7,8.4,8.1,8,7.9,4},-1),0,10,20,30,40,50,60,62,64,66,68,70,72,74,76,78,80,85,90,95,100,100)</f>
        <v>100</v>
      </c>
      <c r="M92" s="17"/>
      <c r="N92" s="61" t="e">
        <f>LOOKUP(M92,标准!$K$54:$K$75,标准!$B$54:$B$75)</f>
        <v>#N/A</v>
      </c>
      <c r="O92" s="37"/>
      <c r="P92" s="16">
        <f>LOOKUP(O92,标准!$L$290:$L$321,标准!$I$290:$I$321)</f>
        <v>0</v>
      </c>
      <c r="Q92" s="43"/>
      <c r="R92" s="16">
        <f>CHOOSE(MATCH(Q92,{20,5.35,5.25,5.15,5.05,4.55,4.45,4.4,4.35,4.3,4.25,4.2,4.15,4.1,4.05,4,3.55,3.47,3.39,3.32,3.25,3.2,3.15,3.1,3.05,3,2.55,2.5,2.45,2.4,2.35,1},-1),0,10,20,30,40,50,60,62,64,66,68,70,72,74,76,78,80,85,90,95,100,101,102,103,104,105,106,107,108,109,110,110)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92" s="15" t="e">
        <f t="shared" si="2"/>
        <v>#DIV/0!</v>
      </c>
      <c r="T92" s="16" t="e">
        <f>LOOKUP(S92,标准!$H$328:$H$332,标准!$G$328:$G$332)</f>
        <v>#DIV/0!</v>
      </c>
    </row>
    <row r="93" spans="1:20" ht="14.25">
      <c r="A93" s="46"/>
      <c r="B93" s="63" t="s">
        <v>94</v>
      </c>
      <c r="C93" s="32"/>
      <c r="D93" s="33"/>
      <c r="E93" s="34" t="e">
        <f t="shared" si="3"/>
        <v>#DIV/0!</v>
      </c>
      <c r="F93" s="18" t="e">
        <f>LOOKUP(E93,标准!$K$16:$K$23,标准!$B$16:$B$23)</f>
        <v>#DIV/0!</v>
      </c>
      <c r="G93" s="17"/>
      <c r="H93" s="16">
        <f>LOOKUP(G93,标准!$O$229:$O$250,标准!$L$229:$L$250)</f>
        <v>0</v>
      </c>
      <c r="I93" s="30"/>
      <c r="J93" s="16">
        <f>LOOKUP(I93,标准!$K$156:$K$177,标准!$B$156:$B$177)</f>
        <v>10</v>
      </c>
      <c r="K93" s="30"/>
      <c r="L93" s="16">
        <f>CHOOSE(MATCH(K93,{30,11.7,11.5,11.3,11.1,10.9,10.7,10.5,10.3,10.1,9.9,9.7,9.5,9.3,9.1,8.9,8.7,8.4,8.1,8,7.9,4},-1),0,10,20,30,40,50,60,62,64,66,68,70,72,74,76,78,80,85,90,95,100,100)</f>
        <v>100</v>
      </c>
      <c r="M93" s="17"/>
      <c r="N93" s="61" t="e">
        <f>LOOKUP(M93,标准!$K$54:$K$75,标准!$B$54:$B$75)</f>
        <v>#N/A</v>
      </c>
      <c r="O93" s="37"/>
      <c r="P93" s="16">
        <f>LOOKUP(O93,标准!$L$290:$L$321,标准!$I$290:$I$321)</f>
        <v>0</v>
      </c>
      <c r="Q93" s="43"/>
      <c r="R93" s="16">
        <f>CHOOSE(MATCH(Q93,{20,5.35,5.25,5.15,5.05,4.55,4.45,4.4,4.35,4.3,4.25,4.2,4.15,4.1,4.05,4,3.55,3.47,3.39,3.32,3.25,3.2,3.15,3.1,3.05,3,2.55,2.5,2.45,2.4,2.35,1},-1),0,10,20,30,40,50,60,62,64,66,68,70,72,74,76,78,80,85,90,95,100,101,102,103,104,105,106,107,108,109,110,110)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93" s="15" t="e">
        <f t="shared" si="2"/>
        <v>#DIV/0!</v>
      </c>
      <c r="T93" s="16" t="e">
        <f>LOOKUP(S93,标准!$H$328:$H$332,标准!$G$328:$G$332)</f>
        <v>#DIV/0!</v>
      </c>
    </row>
    <row r="94" spans="1:20" ht="14.25">
      <c r="A94" s="46"/>
      <c r="B94" s="63" t="s">
        <v>94</v>
      </c>
      <c r="C94" s="32"/>
      <c r="D94" s="33"/>
      <c r="E94" s="34" t="e">
        <f t="shared" si="3"/>
        <v>#DIV/0!</v>
      </c>
      <c r="F94" s="18" t="e">
        <f>LOOKUP(E94,标准!$K$16:$K$23,标准!$B$16:$B$23)</f>
        <v>#DIV/0!</v>
      </c>
      <c r="G94" s="17"/>
      <c r="H94" s="16">
        <f>LOOKUP(G94,标准!$O$229:$O$250,标准!$L$229:$L$250)</f>
        <v>0</v>
      </c>
      <c r="I94" s="30"/>
      <c r="J94" s="16">
        <f>LOOKUP(I94,标准!$K$156:$K$177,标准!$B$156:$B$177)</f>
        <v>10</v>
      </c>
      <c r="K94" s="30"/>
      <c r="L94" s="16">
        <f>CHOOSE(MATCH(K94,{30,11.7,11.5,11.3,11.1,10.9,10.7,10.5,10.3,10.1,9.9,9.7,9.5,9.3,9.1,8.9,8.7,8.4,8.1,8,7.9,4},-1),0,10,20,30,40,50,60,62,64,66,68,70,72,74,76,78,80,85,90,95,100,100)</f>
        <v>100</v>
      </c>
      <c r="M94" s="17"/>
      <c r="N94" s="61" t="e">
        <f>LOOKUP(M94,标准!$K$54:$K$75,标准!$B$54:$B$75)</f>
        <v>#N/A</v>
      </c>
      <c r="O94" s="37"/>
      <c r="P94" s="16">
        <f>LOOKUP(O94,标准!$L$290:$L$321,标准!$I$290:$I$321)</f>
        <v>0</v>
      </c>
      <c r="Q94" s="43"/>
      <c r="R94" s="16">
        <f>CHOOSE(MATCH(Q94,{20,5.35,5.25,5.15,5.05,4.55,4.45,4.4,4.35,4.3,4.25,4.2,4.15,4.1,4.05,4,3.55,3.47,3.39,3.32,3.25,3.2,3.15,3.1,3.05,3,2.55,2.5,2.45,2.4,2.35,1},-1),0,10,20,30,40,50,60,62,64,66,68,70,72,74,76,78,80,85,90,95,100,101,102,103,104,105,106,107,108,109,110,110)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94" s="15" t="e">
        <f t="shared" si="2"/>
        <v>#DIV/0!</v>
      </c>
      <c r="T94" s="16" t="e">
        <f>LOOKUP(S94,标准!$H$328:$H$332,标准!$G$328:$G$332)</f>
        <v>#DIV/0!</v>
      </c>
    </row>
    <row r="95" spans="1:20" ht="14.25">
      <c r="A95" s="46"/>
      <c r="B95" s="63" t="s">
        <v>94</v>
      </c>
      <c r="C95" s="32"/>
      <c r="D95" s="33"/>
      <c r="E95" s="34" t="e">
        <f t="shared" si="3"/>
        <v>#DIV/0!</v>
      </c>
      <c r="F95" s="18" t="e">
        <f>LOOKUP(E95,标准!$K$16:$K$23,标准!$B$16:$B$23)</f>
        <v>#DIV/0!</v>
      </c>
      <c r="G95" s="17"/>
      <c r="H95" s="16">
        <f>LOOKUP(G95,标准!$O$229:$O$250,标准!$L$229:$L$250)</f>
        <v>0</v>
      </c>
      <c r="I95" s="30"/>
      <c r="J95" s="16">
        <f>LOOKUP(I95,标准!$K$156:$K$177,标准!$B$156:$B$177)</f>
        <v>10</v>
      </c>
      <c r="K95" s="30"/>
      <c r="L95" s="16">
        <f>CHOOSE(MATCH(K95,{30,11.7,11.5,11.3,11.1,10.9,10.7,10.5,10.3,10.1,9.9,9.7,9.5,9.3,9.1,8.9,8.7,8.4,8.1,8,7.9,4},-1),0,10,20,30,40,50,60,62,64,66,68,70,72,74,76,78,80,85,90,95,100,100)</f>
        <v>100</v>
      </c>
      <c r="M95" s="17"/>
      <c r="N95" s="61" t="e">
        <f>LOOKUP(M95,标准!$K$54:$K$75,标准!$B$54:$B$75)</f>
        <v>#N/A</v>
      </c>
      <c r="O95" s="37"/>
      <c r="P95" s="16">
        <f>LOOKUP(O95,标准!$L$290:$L$321,标准!$I$290:$I$321)</f>
        <v>0</v>
      </c>
      <c r="Q95" s="43"/>
      <c r="R95" s="16">
        <f>CHOOSE(MATCH(Q95,{20,5.35,5.25,5.15,5.05,4.55,4.45,4.4,4.35,4.3,4.25,4.2,4.15,4.1,4.05,4,3.55,3.47,3.39,3.32,3.25,3.2,3.15,3.1,3.05,3,2.55,2.5,2.45,2.4,2.35,1},-1),0,10,20,30,40,50,60,62,64,66,68,70,72,74,76,78,80,85,90,95,100,101,102,103,104,105,106,107,108,109,110,110)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95" s="15" t="e">
        <f t="shared" si="2"/>
        <v>#DIV/0!</v>
      </c>
      <c r="T95" s="16" t="e">
        <f>LOOKUP(S95,标准!$H$328:$H$332,标准!$G$328:$G$332)</f>
        <v>#DIV/0!</v>
      </c>
    </row>
    <row r="96" spans="1:20" ht="14.25">
      <c r="A96" s="46"/>
      <c r="B96" s="63" t="s">
        <v>94</v>
      </c>
      <c r="C96" s="32"/>
      <c r="D96" s="33"/>
      <c r="E96" s="34" t="e">
        <f t="shared" si="3"/>
        <v>#DIV/0!</v>
      </c>
      <c r="F96" s="18" t="e">
        <f>LOOKUP(E96,标准!$K$16:$K$23,标准!$B$16:$B$23)</f>
        <v>#DIV/0!</v>
      </c>
      <c r="G96" s="17"/>
      <c r="H96" s="16">
        <f>LOOKUP(G96,标准!$O$229:$O$250,标准!$L$229:$L$250)</f>
        <v>0</v>
      </c>
      <c r="I96" s="30"/>
      <c r="J96" s="16">
        <f>LOOKUP(I96,标准!$K$156:$K$177,标准!$B$156:$B$177)</f>
        <v>10</v>
      </c>
      <c r="K96" s="30"/>
      <c r="L96" s="16">
        <f>CHOOSE(MATCH(K96,{30,11.7,11.5,11.3,11.1,10.9,10.7,10.5,10.3,10.1,9.9,9.7,9.5,9.3,9.1,8.9,8.7,8.4,8.1,8,7.9,4},-1),0,10,20,30,40,50,60,62,64,66,68,70,72,74,76,78,80,85,90,95,100,100)</f>
        <v>100</v>
      </c>
      <c r="M96" s="17"/>
      <c r="N96" s="61" t="e">
        <f>LOOKUP(M96,标准!$K$54:$K$75,标准!$B$54:$B$75)</f>
        <v>#N/A</v>
      </c>
      <c r="O96" s="37"/>
      <c r="P96" s="16">
        <f>LOOKUP(O96,标准!$L$290:$L$321,标准!$I$290:$I$321)</f>
        <v>0</v>
      </c>
      <c r="Q96" s="43"/>
      <c r="R96" s="16">
        <f>CHOOSE(MATCH(Q96,{20,5.35,5.25,5.15,5.05,4.55,4.45,4.4,4.35,4.3,4.25,4.2,4.15,4.1,4.05,4,3.55,3.47,3.39,3.32,3.25,3.2,3.15,3.1,3.05,3,2.55,2.5,2.45,2.4,2.35,1},-1),0,10,20,30,40,50,60,62,64,66,68,70,72,74,76,78,80,85,90,95,100,101,102,103,104,105,106,107,108,109,110,110)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96" s="15" t="e">
        <f t="shared" si="2"/>
        <v>#DIV/0!</v>
      </c>
      <c r="T96" s="16" t="e">
        <f>LOOKUP(S96,标准!$H$328:$H$332,标准!$G$328:$G$332)</f>
        <v>#DIV/0!</v>
      </c>
    </row>
    <row r="97" spans="1:20" ht="14.25">
      <c r="A97" s="46"/>
      <c r="B97" s="63" t="s">
        <v>94</v>
      </c>
      <c r="C97" s="32"/>
      <c r="D97" s="33"/>
      <c r="E97" s="34" t="e">
        <f t="shared" si="3"/>
        <v>#DIV/0!</v>
      </c>
      <c r="F97" s="18" t="e">
        <f>LOOKUP(E97,标准!$K$16:$K$23,标准!$B$16:$B$23)</f>
        <v>#DIV/0!</v>
      </c>
      <c r="G97" s="17"/>
      <c r="H97" s="16">
        <f>LOOKUP(G97,标准!$O$229:$O$250,标准!$L$229:$L$250)</f>
        <v>0</v>
      </c>
      <c r="I97" s="30"/>
      <c r="J97" s="16">
        <f>LOOKUP(I97,标准!$K$156:$K$177,标准!$B$156:$B$177)</f>
        <v>10</v>
      </c>
      <c r="K97" s="30"/>
      <c r="L97" s="16">
        <f>CHOOSE(MATCH(K97,{30,11.7,11.5,11.3,11.1,10.9,10.7,10.5,10.3,10.1,9.9,9.7,9.5,9.3,9.1,8.9,8.7,8.4,8.1,8,7.9,4},-1),0,10,20,30,40,50,60,62,64,66,68,70,72,74,76,78,80,85,90,95,100,100)</f>
        <v>100</v>
      </c>
      <c r="M97" s="17"/>
      <c r="N97" s="61" t="e">
        <f>LOOKUP(M97,标准!$K$54:$K$75,标准!$B$54:$B$75)</f>
        <v>#N/A</v>
      </c>
      <c r="O97" s="37"/>
      <c r="P97" s="16">
        <f>LOOKUP(O97,标准!$L$290:$L$321,标准!$I$290:$I$321)</f>
        <v>0</v>
      </c>
      <c r="Q97" s="43"/>
      <c r="R97" s="16">
        <f>CHOOSE(MATCH(Q97,{20,5.35,5.25,5.15,5.05,4.55,4.45,4.4,4.35,4.3,4.25,4.2,4.15,4.1,4.05,4,3.55,3.47,3.39,3.32,3.25,3.2,3.15,3.1,3.05,3,2.55,2.5,2.45,2.4,2.35,1},-1),0,10,20,30,40,50,60,62,64,66,68,70,72,74,76,78,80,85,90,95,100,101,102,103,104,105,106,107,108,109,110,110)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97" s="15" t="e">
        <f t="shared" si="2"/>
        <v>#DIV/0!</v>
      </c>
      <c r="T97" s="16" t="e">
        <f>LOOKUP(S97,标准!$H$328:$H$332,标准!$G$328:$G$332)</f>
        <v>#DIV/0!</v>
      </c>
    </row>
    <row r="98" spans="1:20" ht="14.25">
      <c r="A98" s="46"/>
      <c r="B98" s="63" t="s">
        <v>94</v>
      </c>
      <c r="C98" s="32"/>
      <c r="D98" s="33"/>
      <c r="E98" s="34" t="e">
        <f t="shared" si="3"/>
        <v>#DIV/0!</v>
      </c>
      <c r="F98" s="18" t="e">
        <f>LOOKUP(E98,标准!$K$16:$K$23,标准!$B$16:$B$23)</f>
        <v>#DIV/0!</v>
      </c>
      <c r="G98" s="17"/>
      <c r="H98" s="16">
        <f>LOOKUP(G98,标准!$O$229:$O$250,标准!$L$229:$L$250)</f>
        <v>0</v>
      </c>
      <c r="I98" s="30"/>
      <c r="J98" s="16">
        <f>LOOKUP(I98,标准!$K$156:$K$177,标准!$B$156:$B$177)</f>
        <v>10</v>
      </c>
      <c r="K98" s="30"/>
      <c r="L98" s="16">
        <f>CHOOSE(MATCH(K98,{30,11.7,11.5,11.3,11.1,10.9,10.7,10.5,10.3,10.1,9.9,9.7,9.5,9.3,9.1,8.9,8.7,8.4,8.1,8,7.9,4},-1),0,10,20,30,40,50,60,62,64,66,68,70,72,74,76,78,80,85,90,95,100,100)</f>
        <v>100</v>
      </c>
      <c r="M98" s="17"/>
      <c r="N98" s="61" t="e">
        <f>LOOKUP(M98,标准!$K$54:$K$75,标准!$B$54:$B$75)</f>
        <v>#N/A</v>
      </c>
      <c r="O98" s="37"/>
      <c r="P98" s="16">
        <f>LOOKUP(O98,标准!$L$290:$L$321,标准!$I$290:$I$321)</f>
        <v>0</v>
      </c>
      <c r="Q98" s="43"/>
      <c r="R98" s="16">
        <f>CHOOSE(MATCH(Q98,{20,5.35,5.25,5.15,5.05,4.55,4.45,4.4,4.35,4.3,4.25,4.2,4.15,4.1,4.05,4,3.55,3.47,3.39,3.32,3.25,3.2,3.15,3.1,3.05,3,2.55,2.5,2.45,2.4,2.35,1},-1),0,10,20,30,40,50,60,62,64,66,68,70,72,74,76,78,80,85,90,95,100,101,102,103,104,105,106,107,108,109,110,110)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98" s="15" t="e">
        <f t="shared" si="2"/>
        <v>#DIV/0!</v>
      </c>
      <c r="T98" s="16" t="e">
        <f>LOOKUP(S98,标准!$H$328:$H$332,标准!$G$328:$G$332)</f>
        <v>#DIV/0!</v>
      </c>
    </row>
    <row r="99" spans="1:20" ht="14.25">
      <c r="A99" s="46"/>
      <c r="B99" s="63" t="s">
        <v>94</v>
      </c>
      <c r="C99" s="32"/>
      <c r="D99" s="33"/>
      <c r="E99" s="34" t="e">
        <f t="shared" si="3"/>
        <v>#DIV/0!</v>
      </c>
      <c r="F99" s="18" t="e">
        <f>LOOKUP(E99,标准!$K$16:$K$23,标准!$B$16:$B$23)</f>
        <v>#DIV/0!</v>
      </c>
      <c r="G99" s="17"/>
      <c r="H99" s="16">
        <f>LOOKUP(G99,标准!$O$229:$O$250,标准!$L$229:$L$250)</f>
        <v>0</v>
      </c>
      <c r="I99" s="30"/>
      <c r="J99" s="16">
        <f>LOOKUP(I99,标准!$K$156:$K$177,标准!$B$156:$B$177)</f>
        <v>10</v>
      </c>
      <c r="K99" s="30"/>
      <c r="L99" s="16">
        <f>CHOOSE(MATCH(K99,{30,11.7,11.5,11.3,11.1,10.9,10.7,10.5,10.3,10.1,9.9,9.7,9.5,9.3,9.1,8.9,8.7,8.4,8.1,8,7.9,4},-1),0,10,20,30,40,50,60,62,64,66,68,70,72,74,76,78,80,85,90,95,100,100)</f>
        <v>100</v>
      </c>
      <c r="M99" s="17"/>
      <c r="N99" s="61" t="e">
        <f>LOOKUP(M99,标准!$K$54:$K$75,标准!$B$54:$B$75)</f>
        <v>#N/A</v>
      </c>
      <c r="O99" s="37"/>
      <c r="P99" s="16">
        <f>LOOKUP(O99,标准!$L$290:$L$321,标准!$I$290:$I$321)</f>
        <v>0</v>
      </c>
      <c r="Q99" s="43"/>
      <c r="R99" s="16">
        <f>CHOOSE(MATCH(Q99,{20,5.35,5.25,5.15,5.05,4.55,4.45,4.4,4.35,4.3,4.25,4.2,4.15,4.1,4.05,4,3.55,3.47,3.39,3.32,3.25,3.2,3.15,3.1,3.05,3,2.55,2.5,2.45,2.4,2.35,1},-1),0,10,20,30,40,50,60,62,64,66,68,70,72,74,76,78,80,85,90,95,100,101,102,103,104,105,106,107,108,109,110,110)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99" s="15" t="e">
        <f t="shared" si="2"/>
        <v>#DIV/0!</v>
      </c>
      <c r="T99" s="16" t="e">
        <f>LOOKUP(S99,标准!$H$328:$H$332,标准!$G$328:$G$332)</f>
        <v>#DIV/0!</v>
      </c>
    </row>
    <row r="100" spans="1:20" ht="14.25">
      <c r="A100" s="46"/>
      <c r="B100" s="63" t="s">
        <v>94</v>
      </c>
      <c r="C100" s="32"/>
      <c r="D100" s="33"/>
      <c r="E100" s="34" t="e">
        <f t="shared" si="3"/>
        <v>#DIV/0!</v>
      </c>
      <c r="F100" s="18" t="e">
        <f>LOOKUP(E100,标准!$K$16:$K$23,标准!$B$16:$B$23)</f>
        <v>#DIV/0!</v>
      </c>
      <c r="G100" s="17"/>
      <c r="H100" s="16">
        <f>LOOKUP(G100,标准!$O$229:$O$250,标准!$L$229:$L$250)</f>
        <v>0</v>
      </c>
      <c r="I100" s="30"/>
      <c r="J100" s="16">
        <f>LOOKUP(I100,标准!$K$156:$K$177,标准!$B$156:$B$177)</f>
        <v>10</v>
      </c>
      <c r="K100" s="30"/>
      <c r="L100" s="16">
        <f>CHOOSE(MATCH(K100,{30,11.7,11.5,11.3,11.1,10.9,10.7,10.5,10.3,10.1,9.9,9.7,9.5,9.3,9.1,8.9,8.7,8.4,8.1,8,7.9,4},-1),0,10,20,30,40,50,60,62,64,66,68,70,72,74,76,78,80,85,90,95,100,100)</f>
        <v>100</v>
      </c>
      <c r="M100" s="17"/>
      <c r="N100" s="61" t="e">
        <f>LOOKUP(M100,标准!$K$54:$K$75,标准!$B$54:$B$75)</f>
        <v>#N/A</v>
      </c>
      <c r="O100" s="37"/>
      <c r="P100" s="16">
        <f>LOOKUP(O100,标准!$L$290:$L$321,标准!$I$290:$I$321)</f>
        <v>0</v>
      </c>
      <c r="Q100" s="43"/>
      <c r="R100" s="16">
        <f>CHOOSE(MATCH(Q100,{20,5.35,5.25,5.15,5.05,4.55,4.45,4.4,4.35,4.3,4.25,4.2,4.15,4.1,4.05,4,3.55,3.47,3.39,3.32,3.25,3.2,3.15,3.1,3.05,3,2.55,2.5,2.45,2.4,2.35,1},-1),0,10,20,30,40,50,60,62,64,66,68,70,72,74,76,78,80,85,90,95,100,101,102,103,104,105,106,107,108,109,110,110)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00" s="15" t="e">
        <f t="shared" si="2"/>
        <v>#DIV/0!</v>
      </c>
      <c r="T100" s="16" t="e">
        <f>LOOKUP(S100,标准!$H$328:$H$332,标准!$G$328:$G$332)</f>
        <v>#DIV/0!</v>
      </c>
    </row>
    <row r="101" spans="1:20" ht="14.25">
      <c r="A101" s="46"/>
      <c r="B101" s="63" t="s">
        <v>94</v>
      </c>
      <c r="C101" s="32"/>
      <c r="D101" s="33"/>
      <c r="E101" s="34" t="e">
        <f t="shared" si="3"/>
        <v>#DIV/0!</v>
      </c>
      <c r="F101" s="18" t="e">
        <f>LOOKUP(E101,标准!$K$16:$K$23,标准!$B$16:$B$23)</f>
        <v>#DIV/0!</v>
      </c>
      <c r="G101" s="17"/>
      <c r="H101" s="16">
        <f>LOOKUP(G101,标准!$O$229:$O$250,标准!$L$229:$L$250)</f>
        <v>0</v>
      </c>
      <c r="I101" s="30"/>
      <c r="J101" s="16">
        <f>LOOKUP(I101,标准!$K$156:$K$177,标准!$B$156:$B$177)</f>
        <v>10</v>
      </c>
      <c r="K101" s="30"/>
      <c r="L101" s="16">
        <f>CHOOSE(MATCH(K101,{30,11.7,11.5,11.3,11.1,10.9,10.7,10.5,10.3,10.1,9.9,9.7,9.5,9.3,9.1,8.9,8.7,8.4,8.1,8,7.9,4},-1),0,10,20,30,40,50,60,62,64,66,68,70,72,74,76,78,80,85,90,95,100,100)</f>
        <v>100</v>
      </c>
      <c r="M101" s="17"/>
      <c r="N101" s="61" t="e">
        <f>LOOKUP(M101,标准!$K$54:$K$75,标准!$B$54:$B$75)</f>
        <v>#N/A</v>
      </c>
      <c r="O101" s="37"/>
      <c r="P101" s="16">
        <f>LOOKUP(O101,标准!$L$290:$L$321,标准!$I$290:$I$321)</f>
        <v>0</v>
      </c>
      <c r="Q101" s="43"/>
      <c r="R101" s="16">
        <f>CHOOSE(MATCH(Q101,{20,5.35,5.25,5.15,5.05,4.55,4.45,4.4,4.35,4.3,4.25,4.2,4.15,4.1,4.05,4,3.55,3.47,3.39,3.32,3.25,3.2,3.15,3.1,3.05,3,2.55,2.5,2.45,2.4,2.35,1},-1),0,10,20,30,40,50,60,62,64,66,68,70,72,74,76,78,80,85,90,95,100,101,102,103,104,105,106,107,108,109,110,110)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01" s="15" t="e">
        <f t="shared" si="2"/>
        <v>#DIV/0!</v>
      </c>
      <c r="T101" s="16" t="e">
        <f>LOOKUP(S101,标准!$H$328:$H$332,标准!$G$328:$G$332)</f>
        <v>#DIV/0!</v>
      </c>
    </row>
    <row r="102" spans="1:20" ht="14.25">
      <c r="A102" s="46"/>
      <c r="B102" s="63" t="s">
        <v>94</v>
      </c>
      <c r="C102" s="32"/>
      <c r="D102" s="33"/>
      <c r="E102" s="34" t="e">
        <f t="shared" si="3"/>
        <v>#DIV/0!</v>
      </c>
      <c r="F102" s="18" t="e">
        <f>LOOKUP(E102,标准!$K$16:$K$23,标准!$B$16:$B$23)</f>
        <v>#DIV/0!</v>
      </c>
      <c r="G102" s="17"/>
      <c r="H102" s="16">
        <f>LOOKUP(G102,标准!$O$229:$O$250,标准!$L$229:$L$250)</f>
        <v>0</v>
      </c>
      <c r="I102" s="30"/>
      <c r="J102" s="16">
        <f>LOOKUP(I102,标准!$K$156:$K$177,标准!$B$156:$B$177)</f>
        <v>10</v>
      </c>
      <c r="K102" s="30"/>
      <c r="L102" s="16">
        <f>CHOOSE(MATCH(K102,{30,11.7,11.5,11.3,11.1,10.9,10.7,10.5,10.3,10.1,9.9,9.7,9.5,9.3,9.1,8.9,8.7,8.4,8.1,8,7.9,4},-1),0,10,20,30,40,50,60,62,64,66,68,70,72,74,76,78,80,85,90,95,100,100)</f>
        <v>100</v>
      </c>
      <c r="M102" s="17"/>
      <c r="N102" s="61" t="e">
        <f>LOOKUP(M102,标准!$K$54:$K$75,标准!$B$54:$B$75)</f>
        <v>#N/A</v>
      </c>
      <c r="O102" s="37"/>
      <c r="P102" s="16">
        <f>LOOKUP(O102,标准!$L$290:$L$321,标准!$I$290:$I$321)</f>
        <v>0</v>
      </c>
      <c r="Q102" s="43"/>
      <c r="R102" s="16">
        <f>CHOOSE(MATCH(Q102,{20,5.35,5.25,5.15,5.05,4.55,4.45,4.4,4.35,4.3,4.25,4.2,4.15,4.1,4.05,4,3.55,3.47,3.39,3.32,3.25,3.2,3.15,3.1,3.05,3,2.55,2.5,2.45,2.4,2.35,1},-1),0,10,20,30,40,50,60,62,64,66,68,70,72,74,76,78,80,85,90,95,100,101,102,103,104,105,106,107,108,109,110,110)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02" s="15" t="e">
        <f t="shared" si="2"/>
        <v>#DIV/0!</v>
      </c>
      <c r="T102" s="16" t="e">
        <f>LOOKUP(S102,标准!$H$328:$H$332,标准!$G$328:$G$332)</f>
        <v>#DIV/0!</v>
      </c>
    </row>
    <row r="103" spans="1:20" ht="14.25">
      <c r="A103" s="46"/>
      <c r="B103" s="63" t="s">
        <v>94</v>
      </c>
      <c r="C103" s="32"/>
      <c r="D103" s="33"/>
      <c r="E103" s="34" t="e">
        <f t="shared" si="3"/>
        <v>#DIV/0!</v>
      </c>
      <c r="F103" s="18" t="e">
        <f>LOOKUP(E103,标准!$K$16:$K$23,标准!$B$16:$B$23)</f>
        <v>#DIV/0!</v>
      </c>
      <c r="G103" s="17"/>
      <c r="H103" s="16">
        <f>LOOKUP(G103,标准!$O$229:$O$250,标准!$L$229:$L$250)</f>
        <v>0</v>
      </c>
      <c r="I103" s="30"/>
      <c r="J103" s="16">
        <f>LOOKUP(I103,标准!$K$156:$K$177,标准!$B$156:$B$177)</f>
        <v>10</v>
      </c>
      <c r="K103" s="30"/>
      <c r="L103" s="16">
        <f>CHOOSE(MATCH(K103,{30,11.7,11.5,11.3,11.1,10.9,10.7,10.5,10.3,10.1,9.9,9.7,9.5,9.3,9.1,8.9,8.7,8.4,8.1,8,7.9,4},-1),0,10,20,30,40,50,60,62,64,66,68,70,72,74,76,78,80,85,90,95,100,100)</f>
        <v>100</v>
      </c>
      <c r="M103" s="17"/>
      <c r="N103" s="61" t="e">
        <f>LOOKUP(M103,标准!$K$54:$K$75,标准!$B$54:$B$75)</f>
        <v>#N/A</v>
      </c>
      <c r="O103" s="37"/>
      <c r="P103" s="16">
        <f>LOOKUP(O103,标准!$L$290:$L$321,标准!$I$290:$I$321)</f>
        <v>0</v>
      </c>
      <c r="Q103" s="43"/>
      <c r="R103" s="16">
        <f>CHOOSE(MATCH(Q103,{20,5.35,5.25,5.15,5.05,4.55,4.45,4.4,4.35,4.3,4.25,4.2,4.15,4.1,4.05,4,3.55,3.47,3.39,3.32,3.25,3.2,3.15,3.1,3.05,3,2.55,2.5,2.45,2.4,2.35,1},-1),0,10,20,30,40,50,60,62,64,66,68,70,72,74,76,78,80,85,90,95,100,101,102,103,104,105,106,107,108,109,110,110)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03" s="15" t="e">
        <f t="shared" si="2"/>
        <v>#DIV/0!</v>
      </c>
      <c r="T103" s="16" t="e">
        <f>LOOKUP(S103,标准!$H$328:$H$332,标准!$G$328:$G$332)</f>
        <v>#DIV/0!</v>
      </c>
    </row>
    <row r="104" spans="1:20" ht="14.25">
      <c r="A104" s="46"/>
      <c r="B104" s="63" t="s">
        <v>94</v>
      </c>
      <c r="C104" s="32"/>
      <c r="D104" s="33"/>
      <c r="E104" s="34" t="e">
        <f t="shared" si="3"/>
        <v>#DIV/0!</v>
      </c>
      <c r="F104" s="18" t="e">
        <f>LOOKUP(E104,标准!$K$16:$K$23,标准!$B$16:$B$23)</f>
        <v>#DIV/0!</v>
      </c>
      <c r="G104" s="17"/>
      <c r="H104" s="16">
        <f>LOOKUP(G104,标准!$O$229:$O$250,标准!$L$229:$L$250)</f>
        <v>0</v>
      </c>
      <c r="I104" s="30"/>
      <c r="J104" s="16">
        <f>LOOKUP(I104,标准!$K$156:$K$177,标准!$B$156:$B$177)</f>
        <v>10</v>
      </c>
      <c r="K104" s="30"/>
      <c r="L104" s="16">
        <f>CHOOSE(MATCH(K104,{30,11.7,11.5,11.3,11.1,10.9,10.7,10.5,10.3,10.1,9.9,9.7,9.5,9.3,9.1,8.9,8.7,8.4,8.1,8,7.9,4},-1),0,10,20,30,40,50,60,62,64,66,68,70,72,74,76,78,80,85,90,95,100,100)</f>
        <v>100</v>
      </c>
      <c r="M104" s="17"/>
      <c r="N104" s="61" t="e">
        <f>LOOKUP(M104,标准!$K$54:$K$75,标准!$B$54:$B$75)</f>
        <v>#N/A</v>
      </c>
      <c r="O104" s="37"/>
      <c r="P104" s="16">
        <f>LOOKUP(O104,标准!$L$290:$L$321,标准!$I$290:$I$321)</f>
        <v>0</v>
      </c>
      <c r="Q104" s="43"/>
      <c r="R104" s="16">
        <f>CHOOSE(MATCH(Q104,{20,5.35,5.25,5.15,5.05,4.55,4.45,4.4,4.35,4.3,4.25,4.2,4.15,4.1,4.05,4,3.55,3.47,3.39,3.32,3.25,3.2,3.15,3.1,3.05,3,2.55,2.5,2.45,2.4,2.35,1},-1),0,10,20,30,40,50,60,62,64,66,68,70,72,74,76,78,80,85,90,95,100,101,102,103,104,105,106,107,108,109,110,110)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04" s="15" t="e">
        <f t="shared" si="2"/>
        <v>#DIV/0!</v>
      </c>
      <c r="T104" s="16" t="e">
        <f>LOOKUP(S104,标准!$H$328:$H$332,标准!$G$328:$G$332)</f>
        <v>#DIV/0!</v>
      </c>
    </row>
    <row r="105" spans="1:20" ht="14.25">
      <c r="A105" s="46"/>
      <c r="B105" s="63" t="s">
        <v>94</v>
      </c>
      <c r="C105" s="32"/>
      <c r="D105" s="33"/>
      <c r="E105" s="34" t="e">
        <f t="shared" si="3"/>
        <v>#DIV/0!</v>
      </c>
      <c r="F105" s="18" t="e">
        <f>LOOKUP(E105,标准!$K$16:$K$23,标准!$B$16:$B$23)</f>
        <v>#DIV/0!</v>
      </c>
      <c r="G105" s="17"/>
      <c r="H105" s="16">
        <f>LOOKUP(G105,标准!$O$229:$O$250,标准!$L$229:$L$250)</f>
        <v>0</v>
      </c>
      <c r="I105" s="30"/>
      <c r="J105" s="16">
        <f>LOOKUP(I105,标准!$K$156:$K$177,标准!$B$156:$B$177)</f>
        <v>10</v>
      </c>
      <c r="K105" s="30"/>
      <c r="L105" s="16">
        <f>CHOOSE(MATCH(K105,{30,11.7,11.5,11.3,11.1,10.9,10.7,10.5,10.3,10.1,9.9,9.7,9.5,9.3,9.1,8.9,8.7,8.4,8.1,8,7.9,4},-1),0,10,20,30,40,50,60,62,64,66,68,70,72,74,76,78,80,85,90,95,100,100)</f>
        <v>100</v>
      </c>
      <c r="M105" s="17"/>
      <c r="N105" s="61" t="e">
        <f>LOOKUP(M105,标准!$K$54:$K$75,标准!$B$54:$B$75)</f>
        <v>#N/A</v>
      </c>
      <c r="O105" s="37"/>
      <c r="P105" s="16">
        <f>LOOKUP(O105,标准!$L$290:$L$321,标准!$I$290:$I$321)</f>
        <v>0</v>
      </c>
      <c r="Q105" s="43"/>
      <c r="R105" s="16">
        <f>CHOOSE(MATCH(Q105,{20,5.35,5.25,5.15,5.05,4.55,4.45,4.4,4.35,4.3,4.25,4.2,4.15,4.1,4.05,4,3.55,3.47,3.39,3.32,3.25,3.2,3.15,3.1,3.05,3,2.55,2.5,2.45,2.4,2.35,1},-1),0,10,20,30,40,50,60,62,64,66,68,70,72,74,76,78,80,85,90,95,100,101,102,103,104,105,106,107,108,109,110,110)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05" s="15" t="e">
        <f t="shared" si="2"/>
        <v>#DIV/0!</v>
      </c>
      <c r="T105" s="16" t="e">
        <f>LOOKUP(S105,标准!$H$328:$H$332,标准!$G$328:$G$332)</f>
        <v>#DIV/0!</v>
      </c>
    </row>
    <row r="106" spans="1:20" ht="14.25">
      <c r="A106" s="46"/>
      <c r="B106" s="63" t="s">
        <v>94</v>
      </c>
      <c r="C106" s="32"/>
      <c r="D106" s="33"/>
      <c r="E106" s="34" t="e">
        <f t="shared" si="3"/>
        <v>#DIV/0!</v>
      </c>
      <c r="F106" s="18" t="e">
        <f>LOOKUP(E106,标准!$K$16:$K$23,标准!$B$16:$B$23)</f>
        <v>#DIV/0!</v>
      </c>
      <c r="G106" s="17"/>
      <c r="H106" s="16">
        <f>LOOKUP(G106,标准!$O$229:$O$250,标准!$L$229:$L$250)</f>
        <v>0</v>
      </c>
      <c r="I106" s="30"/>
      <c r="J106" s="16">
        <f>LOOKUP(I106,标准!$K$156:$K$177,标准!$B$156:$B$177)</f>
        <v>10</v>
      </c>
      <c r="K106" s="30"/>
      <c r="L106" s="16">
        <f>CHOOSE(MATCH(K106,{30,11.7,11.5,11.3,11.1,10.9,10.7,10.5,10.3,10.1,9.9,9.7,9.5,9.3,9.1,8.9,8.7,8.4,8.1,8,7.9,4},-1),0,10,20,30,40,50,60,62,64,66,68,70,72,74,76,78,80,85,90,95,100,100)</f>
        <v>100</v>
      </c>
      <c r="M106" s="17"/>
      <c r="N106" s="61" t="e">
        <f>LOOKUP(M106,标准!$K$54:$K$75,标准!$B$54:$B$75)</f>
        <v>#N/A</v>
      </c>
      <c r="O106" s="37"/>
      <c r="P106" s="16">
        <f>LOOKUP(O106,标准!$L$290:$L$321,标准!$I$290:$I$321)</f>
        <v>0</v>
      </c>
      <c r="Q106" s="43"/>
      <c r="R106" s="16">
        <f>CHOOSE(MATCH(Q106,{20,5.35,5.25,5.15,5.05,4.55,4.45,4.4,4.35,4.3,4.25,4.2,4.15,4.1,4.05,4,3.55,3.47,3.39,3.32,3.25,3.2,3.15,3.1,3.05,3,2.55,2.5,2.45,2.4,2.35,1},-1),0,10,20,30,40,50,60,62,64,66,68,70,72,74,76,78,80,85,90,95,100,101,102,103,104,105,106,107,108,109,110,110)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06" s="15" t="e">
        <f t="shared" si="2"/>
        <v>#DIV/0!</v>
      </c>
      <c r="T106" s="16" t="e">
        <f>LOOKUP(S106,标准!$H$328:$H$332,标准!$G$328:$G$332)</f>
        <v>#DIV/0!</v>
      </c>
    </row>
    <row r="107" spans="1:20" ht="14.25">
      <c r="A107" s="46"/>
      <c r="B107" s="63" t="s">
        <v>94</v>
      </c>
      <c r="C107" s="32"/>
      <c r="D107" s="33"/>
      <c r="E107" s="34" t="e">
        <f t="shared" si="3"/>
        <v>#DIV/0!</v>
      </c>
      <c r="F107" s="18" t="e">
        <f>LOOKUP(E107,标准!$K$16:$K$23,标准!$B$16:$B$23)</f>
        <v>#DIV/0!</v>
      </c>
      <c r="G107" s="17"/>
      <c r="H107" s="16">
        <f>LOOKUP(G107,标准!$O$229:$O$250,标准!$L$229:$L$250)</f>
        <v>0</v>
      </c>
      <c r="I107" s="30"/>
      <c r="J107" s="16">
        <f>LOOKUP(I107,标准!$K$156:$K$177,标准!$B$156:$B$177)</f>
        <v>10</v>
      </c>
      <c r="K107" s="30"/>
      <c r="L107" s="16">
        <f>CHOOSE(MATCH(K107,{30,11.7,11.5,11.3,11.1,10.9,10.7,10.5,10.3,10.1,9.9,9.7,9.5,9.3,9.1,8.9,8.7,8.4,8.1,8,7.9,4},-1),0,10,20,30,40,50,60,62,64,66,68,70,72,74,76,78,80,85,90,95,100,100)</f>
        <v>100</v>
      </c>
      <c r="M107" s="17"/>
      <c r="N107" s="61" t="e">
        <f>LOOKUP(M107,标准!$K$54:$K$75,标准!$B$54:$B$75)</f>
        <v>#N/A</v>
      </c>
      <c r="O107" s="37"/>
      <c r="P107" s="16">
        <f>LOOKUP(O107,标准!$L$290:$L$321,标准!$I$290:$I$321)</f>
        <v>0</v>
      </c>
      <c r="Q107" s="43"/>
      <c r="R107" s="16">
        <f>CHOOSE(MATCH(Q107,{20,5.35,5.25,5.15,5.05,4.55,4.45,4.4,4.35,4.3,4.25,4.2,4.15,4.1,4.05,4,3.55,3.47,3.39,3.32,3.25,3.2,3.15,3.1,3.05,3,2.55,2.5,2.45,2.4,2.35,1},-1),0,10,20,30,40,50,60,62,64,66,68,70,72,74,76,78,80,85,90,95,100,101,102,103,104,105,106,107,108,109,110,110)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07" s="15" t="e">
        <f t="shared" si="2"/>
        <v>#DIV/0!</v>
      </c>
      <c r="T107" s="16" t="e">
        <f>LOOKUP(S107,标准!$H$328:$H$332,标准!$G$328:$G$332)</f>
        <v>#DIV/0!</v>
      </c>
    </row>
    <row r="108" spans="1:20" ht="14.25">
      <c r="A108" s="46"/>
      <c r="B108" s="63" t="s">
        <v>94</v>
      </c>
      <c r="C108" s="32"/>
      <c r="D108" s="33"/>
      <c r="E108" s="34" t="e">
        <f t="shared" si="3"/>
        <v>#DIV/0!</v>
      </c>
      <c r="F108" s="18" t="e">
        <f>LOOKUP(E108,标准!$K$16:$K$23,标准!$B$16:$B$23)</f>
        <v>#DIV/0!</v>
      </c>
      <c r="G108" s="17"/>
      <c r="H108" s="16">
        <f>LOOKUP(G108,标准!$O$229:$O$250,标准!$L$229:$L$250)</f>
        <v>0</v>
      </c>
      <c r="I108" s="30"/>
      <c r="J108" s="16">
        <f>LOOKUP(I108,标准!$K$156:$K$177,标准!$B$156:$B$177)</f>
        <v>10</v>
      </c>
      <c r="K108" s="30"/>
      <c r="L108" s="16">
        <f>CHOOSE(MATCH(K108,{30,11.7,11.5,11.3,11.1,10.9,10.7,10.5,10.3,10.1,9.9,9.7,9.5,9.3,9.1,8.9,8.7,8.4,8.1,8,7.9,4},-1),0,10,20,30,40,50,60,62,64,66,68,70,72,74,76,78,80,85,90,95,100,100)</f>
        <v>100</v>
      </c>
      <c r="M108" s="17"/>
      <c r="N108" s="61" t="e">
        <f>LOOKUP(M108,标准!$K$54:$K$75,标准!$B$54:$B$75)</f>
        <v>#N/A</v>
      </c>
      <c r="O108" s="37"/>
      <c r="P108" s="16">
        <f>LOOKUP(O108,标准!$L$290:$L$321,标准!$I$290:$I$321)</f>
        <v>0</v>
      </c>
      <c r="Q108" s="43"/>
      <c r="R108" s="16">
        <f>CHOOSE(MATCH(Q108,{20,5.35,5.25,5.15,5.05,4.55,4.45,4.4,4.35,4.3,4.25,4.2,4.15,4.1,4.05,4,3.55,3.47,3.39,3.32,3.25,3.2,3.15,3.1,3.05,3,2.55,2.5,2.45,2.4,2.35,1},-1),0,10,20,30,40,50,60,62,64,66,68,70,72,74,76,78,80,85,90,95,100,101,102,103,104,105,106,107,108,109,110,110)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08" s="15" t="e">
        <f t="shared" si="2"/>
        <v>#DIV/0!</v>
      </c>
      <c r="T108" s="16" t="e">
        <f>LOOKUP(S108,标准!$H$328:$H$332,标准!$G$328:$G$332)</f>
        <v>#DIV/0!</v>
      </c>
    </row>
    <row r="109" spans="1:20" ht="14.25">
      <c r="A109" s="46"/>
      <c r="B109" s="63" t="s">
        <v>94</v>
      </c>
      <c r="C109" s="32"/>
      <c r="D109" s="33"/>
      <c r="E109" s="34" t="e">
        <f t="shared" si="3"/>
        <v>#DIV/0!</v>
      </c>
      <c r="F109" s="18" t="e">
        <f>LOOKUP(E109,标准!$K$16:$K$23,标准!$B$16:$B$23)</f>
        <v>#DIV/0!</v>
      </c>
      <c r="G109" s="17"/>
      <c r="H109" s="16">
        <f>LOOKUP(G109,标准!$O$229:$O$250,标准!$L$229:$L$250)</f>
        <v>0</v>
      </c>
      <c r="I109" s="30"/>
      <c r="J109" s="16">
        <f>LOOKUP(I109,标准!$K$156:$K$177,标准!$B$156:$B$177)</f>
        <v>10</v>
      </c>
      <c r="K109" s="30"/>
      <c r="L109" s="16">
        <f>CHOOSE(MATCH(K109,{30,11.7,11.5,11.3,11.1,10.9,10.7,10.5,10.3,10.1,9.9,9.7,9.5,9.3,9.1,8.9,8.7,8.4,8.1,8,7.9,4},-1),0,10,20,30,40,50,60,62,64,66,68,70,72,74,76,78,80,85,90,95,100,100)</f>
        <v>100</v>
      </c>
      <c r="M109" s="17"/>
      <c r="N109" s="61" t="e">
        <f>LOOKUP(M109,标准!$K$54:$K$75,标准!$B$54:$B$75)</f>
        <v>#N/A</v>
      </c>
      <c r="O109" s="37"/>
      <c r="P109" s="16">
        <f>LOOKUP(O109,标准!$L$290:$L$321,标准!$I$290:$I$321)</f>
        <v>0</v>
      </c>
      <c r="Q109" s="43"/>
      <c r="R109" s="16">
        <f>CHOOSE(MATCH(Q109,{20,5.35,5.25,5.15,5.05,4.55,4.45,4.4,4.35,4.3,4.25,4.2,4.15,4.1,4.05,4,3.55,3.47,3.39,3.32,3.25,3.2,3.15,3.1,3.05,3,2.55,2.5,2.45,2.4,2.35,1},-1),0,10,20,30,40,50,60,62,64,66,68,70,72,74,76,78,80,85,90,95,100,101,102,103,104,105,106,107,108,109,110,110)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09" s="15" t="e">
        <f t="shared" si="2"/>
        <v>#DIV/0!</v>
      </c>
      <c r="T109" s="16" t="e">
        <f>LOOKUP(S109,标准!$H$328:$H$332,标准!$G$328:$G$332)</f>
        <v>#DIV/0!</v>
      </c>
    </row>
    <row r="110" spans="1:20" ht="14.25">
      <c r="A110" s="46"/>
      <c r="B110" s="63" t="s">
        <v>94</v>
      </c>
      <c r="C110" s="32"/>
      <c r="D110" s="33"/>
      <c r="E110" s="34" t="e">
        <f t="shared" si="3"/>
        <v>#DIV/0!</v>
      </c>
      <c r="F110" s="18" t="e">
        <f>LOOKUP(E110,标准!$K$16:$K$23,标准!$B$16:$B$23)</f>
        <v>#DIV/0!</v>
      </c>
      <c r="G110" s="17"/>
      <c r="H110" s="16">
        <f>LOOKUP(G110,标准!$O$229:$O$250,标准!$L$229:$L$250)</f>
        <v>0</v>
      </c>
      <c r="I110" s="30"/>
      <c r="J110" s="16">
        <f>LOOKUP(I110,标准!$K$156:$K$177,标准!$B$156:$B$177)</f>
        <v>10</v>
      </c>
      <c r="K110" s="30"/>
      <c r="L110" s="16">
        <f>CHOOSE(MATCH(K110,{30,11.7,11.5,11.3,11.1,10.9,10.7,10.5,10.3,10.1,9.9,9.7,9.5,9.3,9.1,8.9,8.7,8.4,8.1,8,7.9,4},-1),0,10,20,30,40,50,60,62,64,66,68,70,72,74,76,78,80,85,90,95,100,100)</f>
        <v>100</v>
      </c>
      <c r="M110" s="17"/>
      <c r="N110" s="61" t="e">
        <f>LOOKUP(M110,标准!$K$54:$K$75,标准!$B$54:$B$75)</f>
        <v>#N/A</v>
      </c>
      <c r="O110" s="37"/>
      <c r="P110" s="16">
        <f>LOOKUP(O110,标准!$L$290:$L$321,标准!$I$290:$I$321)</f>
        <v>0</v>
      </c>
      <c r="Q110" s="43"/>
      <c r="R110" s="16">
        <f>CHOOSE(MATCH(Q110,{20,5.35,5.25,5.15,5.05,4.55,4.45,4.4,4.35,4.3,4.25,4.2,4.15,4.1,4.05,4,3.55,3.47,3.39,3.32,3.25,3.2,3.15,3.1,3.05,3,2.55,2.5,2.45,2.4,2.35,1},-1),0,10,20,30,40,50,60,62,64,66,68,70,72,74,76,78,80,85,90,95,100,101,102,103,104,105,106,107,108,109,110,110)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10" s="15" t="e">
        <f t="shared" si="2"/>
        <v>#DIV/0!</v>
      </c>
      <c r="T110" s="16" t="e">
        <f>LOOKUP(S110,标准!$H$328:$H$332,标准!$G$328:$G$332)</f>
        <v>#DIV/0!</v>
      </c>
    </row>
    <row r="111" spans="1:20" ht="14.25">
      <c r="A111" s="46"/>
      <c r="B111" s="63" t="s">
        <v>94</v>
      </c>
      <c r="C111" s="32"/>
      <c r="D111" s="33"/>
      <c r="E111" s="34" t="e">
        <f t="shared" si="3"/>
        <v>#DIV/0!</v>
      </c>
      <c r="F111" s="18" t="e">
        <f>LOOKUP(E111,标准!$K$16:$K$23,标准!$B$16:$B$23)</f>
        <v>#DIV/0!</v>
      </c>
      <c r="G111" s="17"/>
      <c r="H111" s="16">
        <f>LOOKUP(G111,标准!$O$229:$O$250,标准!$L$229:$L$250)</f>
        <v>0</v>
      </c>
      <c r="I111" s="30"/>
      <c r="J111" s="16">
        <f>LOOKUP(I111,标准!$K$156:$K$177,标准!$B$156:$B$177)</f>
        <v>10</v>
      </c>
      <c r="K111" s="30"/>
      <c r="L111" s="16">
        <f>CHOOSE(MATCH(K111,{30,11.7,11.5,11.3,11.1,10.9,10.7,10.5,10.3,10.1,9.9,9.7,9.5,9.3,9.1,8.9,8.7,8.4,8.1,8,7.9,4},-1),0,10,20,30,40,50,60,62,64,66,68,70,72,74,76,78,80,85,90,95,100,100)</f>
        <v>100</v>
      </c>
      <c r="M111" s="17"/>
      <c r="N111" s="61" t="e">
        <f>LOOKUP(M111,标准!$K$54:$K$75,标准!$B$54:$B$75)</f>
        <v>#N/A</v>
      </c>
      <c r="O111" s="37"/>
      <c r="P111" s="16">
        <f>LOOKUP(O111,标准!$L$290:$L$321,标准!$I$290:$I$321)</f>
        <v>0</v>
      </c>
      <c r="Q111" s="43"/>
      <c r="R111" s="16">
        <f>CHOOSE(MATCH(Q111,{20,5.35,5.25,5.15,5.05,4.55,4.45,4.4,4.35,4.3,4.25,4.2,4.15,4.1,4.05,4,3.55,3.47,3.39,3.32,3.25,3.2,3.15,3.1,3.05,3,2.55,2.5,2.45,2.4,2.35,1},-1),0,10,20,30,40,50,60,62,64,66,68,70,72,74,76,78,80,85,90,95,100,101,102,103,104,105,106,107,108,109,110,110)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11" s="15" t="e">
        <f t="shared" si="2"/>
        <v>#DIV/0!</v>
      </c>
      <c r="T111" s="16" t="e">
        <f>LOOKUP(S111,标准!$H$328:$H$332,标准!$G$328:$G$332)</f>
        <v>#DIV/0!</v>
      </c>
    </row>
    <row r="112" spans="1:20" ht="14.25">
      <c r="A112" s="46"/>
      <c r="B112" s="63" t="s">
        <v>94</v>
      </c>
      <c r="C112" s="32"/>
      <c r="D112" s="33"/>
      <c r="E112" s="34" t="e">
        <f t="shared" si="3"/>
        <v>#DIV/0!</v>
      </c>
      <c r="F112" s="18" t="e">
        <f>LOOKUP(E112,标准!$K$16:$K$23,标准!$B$16:$B$23)</f>
        <v>#DIV/0!</v>
      </c>
      <c r="G112" s="17"/>
      <c r="H112" s="16">
        <f>LOOKUP(G112,标准!$O$229:$O$250,标准!$L$229:$L$250)</f>
        <v>0</v>
      </c>
      <c r="I112" s="30"/>
      <c r="J112" s="16">
        <f>LOOKUP(I112,标准!$K$156:$K$177,标准!$B$156:$B$177)</f>
        <v>10</v>
      </c>
      <c r="K112" s="30"/>
      <c r="L112" s="16">
        <f>CHOOSE(MATCH(K112,{30,11.7,11.5,11.3,11.1,10.9,10.7,10.5,10.3,10.1,9.9,9.7,9.5,9.3,9.1,8.9,8.7,8.4,8.1,8,7.9,4},-1),0,10,20,30,40,50,60,62,64,66,68,70,72,74,76,78,80,85,90,95,100,100)</f>
        <v>100</v>
      </c>
      <c r="M112" s="17"/>
      <c r="N112" s="61" t="e">
        <f>LOOKUP(M112,标准!$K$54:$K$75,标准!$B$54:$B$75)</f>
        <v>#N/A</v>
      </c>
      <c r="O112" s="37"/>
      <c r="P112" s="16">
        <f>LOOKUP(O112,标准!$L$290:$L$321,标准!$I$290:$I$321)</f>
        <v>0</v>
      </c>
      <c r="Q112" s="43"/>
      <c r="R112" s="16">
        <f>CHOOSE(MATCH(Q112,{20,5.35,5.25,5.15,5.05,4.55,4.45,4.4,4.35,4.3,4.25,4.2,4.15,4.1,4.05,4,3.55,3.47,3.39,3.32,3.25,3.2,3.15,3.1,3.05,3,2.55,2.5,2.45,2.4,2.35,1},-1),0,10,20,30,40,50,60,62,64,66,68,70,72,74,76,78,80,85,90,95,100,101,102,103,104,105,106,107,108,109,110,110)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12" s="15" t="e">
        <f t="shared" si="2"/>
        <v>#DIV/0!</v>
      </c>
      <c r="T112" s="16" t="e">
        <f>LOOKUP(S112,标准!$H$328:$H$332,标准!$G$328:$G$332)</f>
        <v>#DIV/0!</v>
      </c>
    </row>
    <row r="113" spans="1:20" ht="14.25">
      <c r="A113" s="46"/>
      <c r="B113" s="63" t="s">
        <v>94</v>
      </c>
      <c r="C113" s="32"/>
      <c r="D113" s="33"/>
      <c r="E113" s="34" t="e">
        <f t="shared" si="3"/>
        <v>#DIV/0!</v>
      </c>
      <c r="F113" s="18" t="e">
        <f>LOOKUP(E113,标准!$K$16:$K$23,标准!$B$16:$B$23)</f>
        <v>#DIV/0!</v>
      </c>
      <c r="G113" s="17"/>
      <c r="H113" s="16">
        <f>LOOKUP(G113,标准!$O$229:$O$250,标准!$L$229:$L$250)</f>
        <v>0</v>
      </c>
      <c r="I113" s="30"/>
      <c r="J113" s="16">
        <f>LOOKUP(I113,标准!$K$156:$K$177,标准!$B$156:$B$177)</f>
        <v>10</v>
      </c>
      <c r="K113" s="30"/>
      <c r="L113" s="16">
        <f>CHOOSE(MATCH(K113,{30,11.7,11.5,11.3,11.1,10.9,10.7,10.5,10.3,10.1,9.9,9.7,9.5,9.3,9.1,8.9,8.7,8.4,8.1,8,7.9,4},-1),0,10,20,30,40,50,60,62,64,66,68,70,72,74,76,78,80,85,90,95,100,100)</f>
        <v>100</v>
      </c>
      <c r="M113" s="17"/>
      <c r="N113" s="61" t="e">
        <f>LOOKUP(M113,标准!$K$54:$K$75,标准!$B$54:$B$75)</f>
        <v>#N/A</v>
      </c>
      <c r="O113" s="37"/>
      <c r="P113" s="16">
        <f>LOOKUP(O113,标准!$L$290:$L$321,标准!$I$290:$I$321)</f>
        <v>0</v>
      </c>
      <c r="Q113" s="43"/>
      <c r="R113" s="16">
        <f>CHOOSE(MATCH(Q113,{20,5.35,5.25,5.15,5.05,4.55,4.45,4.4,4.35,4.3,4.25,4.2,4.15,4.1,4.05,4,3.55,3.47,3.39,3.32,3.25,3.2,3.15,3.1,3.05,3,2.55,2.5,2.45,2.4,2.35,1},-1),0,10,20,30,40,50,60,62,64,66,68,70,72,74,76,78,80,85,90,95,100,101,102,103,104,105,106,107,108,109,110,110)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13" s="15" t="e">
        <f t="shared" si="2"/>
        <v>#DIV/0!</v>
      </c>
      <c r="T113" s="16" t="e">
        <f>LOOKUP(S113,标准!$H$328:$H$332,标准!$G$328:$G$332)</f>
        <v>#DIV/0!</v>
      </c>
    </row>
    <row r="114" spans="1:20" ht="14.25">
      <c r="A114" s="46"/>
      <c r="B114" s="63" t="s">
        <v>94</v>
      </c>
      <c r="C114" s="32"/>
      <c r="D114" s="33"/>
      <c r="E114" s="34" t="e">
        <f t="shared" si="3"/>
        <v>#DIV/0!</v>
      </c>
      <c r="F114" s="18" t="e">
        <f>LOOKUP(E114,标准!$K$16:$K$23,标准!$B$16:$B$23)</f>
        <v>#DIV/0!</v>
      </c>
      <c r="G114" s="17"/>
      <c r="H114" s="16">
        <f>LOOKUP(G114,标准!$O$229:$O$250,标准!$L$229:$L$250)</f>
        <v>0</v>
      </c>
      <c r="I114" s="30"/>
      <c r="J114" s="16">
        <f>LOOKUP(I114,标准!$K$156:$K$177,标准!$B$156:$B$177)</f>
        <v>10</v>
      </c>
      <c r="K114" s="30"/>
      <c r="L114" s="16">
        <f>CHOOSE(MATCH(K114,{30,11.7,11.5,11.3,11.1,10.9,10.7,10.5,10.3,10.1,9.9,9.7,9.5,9.3,9.1,8.9,8.7,8.4,8.1,8,7.9,4},-1),0,10,20,30,40,50,60,62,64,66,68,70,72,74,76,78,80,85,90,95,100,100)</f>
        <v>100</v>
      </c>
      <c r="M114" s="17"/>
      <c r="N114" s="61" t="e">
        <f>LOOKUP(M114,标准!$K$54:$K$75,标准!$B$54:$B$75)</f>
        <v>#N/A</v>
      </c>
      <c r="O114" s="37"/>
      <c r="P114" s="16">
        <f>LOOKUP(O114,标准!$L$290:$L$321,标准!$I$290:$I$321)</f>
        <v>0</v>
      </c>
      <c r="Q114" s="43"/>
      <c r="R114" s="16">
        <f>CHOOSE(MATCH(Q114,{20,5.35,5.25,5.15,5.05,4.55,4.45,4.4,4.35,4.3,4.25,4.2,4.15,4.1,4.05,4,3.55,3.47,3.39,3.32,3.25,3.2,3.15,3.1,3.05,3,2.55,2.5,2.45,2.4,2.35,1},-1),0,10,20,30,40,50,60,62,64,66,68,70,72,74,76,78,80,85,90,95,100,101,102,103,104,105,106,107,108,109,110,110)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14" s="15" t="e">
        <f t="shared" si="2"/>
        <v>#DIV/0!</v>
      </c>
      <c r="T114" s="16" t="e">
        <f>LOOKUP(S114,标准!$H$328:$H$332,标准!$G$328:$G$332)</f>
        <v>#DIV/0!</v>
      </c>
    </row>
    <row r="115" spans="1:20" ht="14.25">
      <c r="A115" s="46"/>
      <c r="B115" s="63" t="s">
        <v>94</v>
      </c>
      <c r="C115" s="32"/>
      <c r="D115" s="33"/>
      <c r="E115" s="34" t="e">
        <f t="shared" si="3"/>
        <v>#DIV/0!</v>
      </c>
      <c r="F115" s="18" t="e">
        <f>LOOKUP(E115,标准!$K$16:$K$23,标准!$B$16:$B$23)</f>
        <v>#DIV/0!</v>
      </c>
      <c r="G115" s="17"/>
      <c r="H115" s="16">
        <f>LOOKUP(G115,标准!$O$229:$O$250,标准!$L$229:$L$250)</f>
        <v>0</v>
      </c>
      <c r="I115" s="30"/>
      <c r="J115" s="16">
        <f>LOOKUP(I115,标准!$K$156:$K$177,标准!$B$156:$B$177)</f>
        <v>10</v>
      </c>
      <c r="K115" s="30"/>
      <c r="L115" s="16">
        <f>CHOOSE(MATCH(K115,{30,11.7,11.5,11.3,11.1,10.9,10.7,10.5,10.3,10.1,9.9,9.7,9.5,9.3,9.1,8.9,8.7,8.4,8.1,8,7.9,4},-1),0,10,20,30,40,50,60,62,64,66,68,70,72,74,76,78,80,85,90,95,100,100)</f>
        <v>100</v>
      </c>
      <c r="M115" s="17"/>
      <c r="N115" s="61" t="e">
        <f>LOOKUP(M115,标准!$K$54:$K$75,标准!$B$54:$B$75)</f>
        <v>#N/A</v>
      </c>
      <c r="O115" s="37"/>
      <c r="P115" s="16">
        <f>LOOKUP(O115,标准!$L$290:$L$321,标准!$I$290:$I$321)</f>
        <v>0</v>
      </c>
      <c r="Q115" s="43"/>
      <c r="R115" s="16">
        <f>CHOOSE(MATCH(Q115,{20,5.35,5.25,5.15,5.05,4.55,4.45,4.4,4.35,4.3,4.25,4.2,4.15,4.1,4.05,4,3.55,3.47,3.39,3.32,3.25,3.2,3.15,3.1,3.05,3,2.55,2.5,2.45,2.4,2.35,1},-1),0,10,20,30,40,50,60,62,64,66,68,70,72,74,76,78,80,85,90,95,100,101,102,103,104,105,106,107,108,109,110,110)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15" s="15" t="e">
        <f t="shared" si="2"/>
        <v>#DIV/0!</v>
      </c>
      <c r="T115" s="16" t="e">
        <f>LOOKUP(S115,标准!$H$328:$H$332,标准!$G$328:$G$332)</f>
        <v>#DIV/0!</v>
      </c>
    </row>
    <row r="116" spans="1:20" ht="14.25">
      <c r="A116" s="46"/>
      <c r="B116" s="63" t="s">
        <v>94</v>
      </c>
      <c r="C116" s="32"/>
      <c r="D116" s="33"/>
      <c r="E116" s="34" t="e">
        <f t="shared" si="3"/>
        <v>#DIV/0!</v>
      </c>
      <c r="F116" s="18" t="e">
        <f>LOOKUP(E116,标准!$K$16:$K$23,标准!$B$16:$B$23)</f>
        <v>#DIV/0!</v>
      </c>
      <c r="G116" s="17"/>
      <c r="H116" s="16">
        <f>LOOKUP(G116,标准!$O$229:$O$250,标准!$L$229:$L$250)</f>
        <v>0</v>
      </c>
      <c r="I116" s="30"/>
      <c r="J116" s="16">
        <f>LOOKUP(I116,标准!$K$156:$K$177,标准!$B$156:$B$177)</f>
        <v>10</v>
      </c>
      <c r="K116" s="30"/>
      <c r="L116" s="16">
        <f>CHOOSE(MATCH(K116,{30,11.7,11.5,11.3,11.1,10.9,10.7,10.5,10.3,10.1,9.9,9.7,9.5,9.3,9.1,8.9,8.7,8.4,8.1,8,7.9,4},-1),0,10,20,30,40,50,60,62,64,66,68,70,72,74,76,78,80,85,90,95,100,100)</f>
        <v>100</v>
      </c>
      <c r="M116" s="17"/>
      <c r="N116" s="61" t="e">
        <f>LOOKUP(M116,标准!$K$54:$K$75,标准!$B$54:$B$75)</f>
        <v>#N/A</v>
      </c>
      <c r="O116" s="37"/>
      <c r="P116" s="16">
        <f>LOOKUP(O116,标准!$L$290:$L$321,标准!$I$290:$I$321)</f>
        <v>0</v>
      </c>
      <c r="Q116" s="43"/>
      <c r="R116" s="16">
        <f>CHOOSE(MATCH(Q116,{20,5.35,5.25,5.15,5.05,4.55,4.45,4.4,4.35,4.3,4.25,4.2,4.15,4.1,4.05,4,3.55,3.47,3.39,3.32,3.25,3.2,3.15,3.1,3.05,3,2.55,2.5,2.45,2.4,2.35,1},-1),0,10,20,30,40,50,60,62,64,66,68,70,72,74,76,78,80,85,90,95,100,101,102,103,104,105,106,107,108,109,110,110)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16" s="15" t="e">
        <f t="shared" si="2"/>
        <v>#DIV/0!</v>
      </c>
      <c r="T116" s="16" t="e">
        <f>LOOKUP(S116,标准!$H$328:$H$332,标准!$G$328:$G$332)</f>
        <v>#DIV/0!</v>
      </c>
    </row>
    <row r="117" spans="1:20" ht="14.25">
      <c r="A117" s="46"/>
      <c r="B117" s="63" t="s">
        <v>94</v>
      </c>
      <c r="C117" s="32"/>
      <c r="D117" s="33"/>
      <c r="E117" s="34" t="e">
        <f t="shared" si="3"/>
        <v>#DIV/0!</v>
      </c>
      <c r="F117" s="18" t="e">
        <f>LOOKUP(E117,标准!$K$16:$K$23,标准!$B$16:$B$23)</f>
        <v>#DIV/0!</v>
      </c>
      <c r="G117" s="17"/>
      <c r="H117" s="16">
        <f>LOOKUP(G117,标准!$O$229:$O$250,标准!$L$229:$L$250)</f>
        <v>0</v>
      </c>
      <c r="I117" s="30"/>
      <c r="J117" s="16">
        <f>LOOKUP(I117,标准!$K$156:$K$177,标准!$B$156:$B$177)</f>
        <v>10</v>
      </c>
      <c r="K117" s="30"/>
      <c r="L117" s="16">
        <f>CHOOSE(MATCH(K117,{30,11.7,11.5,11.3,11.1,10.9,10.7,10.5,10.3,10.1,9.9,9.7,9.5,9.3,9.1,8.9,8.7,8.4,8.1,8,7.9,4},-1),0,10,20,30,40,50,60,62,64,66,68,70,72,74,76,78,80,85,90,95,100,100)</f>
        <v>100</v>
      </c>
      <c r="M117" s="17"/>
      <c r="N117" s="61" t="e">
        <f>LOOKUP(M117,标准!$K$54:$K$75,标准!$B$54:$B$75)</f>
        <v>#N/A</v>
      </c>
      <c r="O117" s="37"/>
      <c r="P117" s="16">
        <f>LOOKUP(O117,标准!$L$290:$L$321,标准!$I$290:$I$321)</f>
        <v>0</v>
      </c>
      <c r="Q117" s="43"/>
      <c r="R117" s="16">
        <f>CHOOSE(MATCH(Q117,{20,5.35,5.25,5.15,5.05,4.55,4.45,4.4,4.35,4.3,4.25,4.2,4.15,4.1,4.05,4,3.55,3.47,3.39,3.32,3.25,3.2,3.15,3.1,3.05,3,2.55,2.5,2.45,2.4,2.35,1},-1),0,10,20,30,40,50,60,62,64,66,68,70,72,74,76,78,80,85,90,95,100,101,102,103,104,105,106,107,108,109,110,110)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17" s="15" t="e">
        <f t="shared" si="2"/>
        <v>#DIV/0!</v>
      </c>
      <c r="T117" s="16" t="e">
        <f>LOOKUP(S117,标准!$H$328:$H$332,标准!$G$328:$G$332)</f>
        <v>#DIV/0!</v>
      </c>
    </row>
    <row r="118" spans="1:20" ht="14.25">
      <c r="A118" s="46"/>
      <c r="B118" s="63" t="s">
        <v>94</v>
      </c>
      <c r="C118" s="32"/>
      <c r="D118" s="33"/>
      <c r="E118" s="34" t="e">
        <f t="shared" si="3"/>
        <v>#DIV/0!</v>
      </c>
      <c r="F118" s="18" t="e">
        <f>LOOKUP(E118,标准!$K$16:$K$23,标准!$B$16:$B$23)</f>
        <v>#DIV/0!</v>
      </c>
      <c r="G118" s="17"/>
      <c r="H118" s="16">
        <f>LOOKUP(G118,标准!$O$229:$O$250,标准!$L$229:$L$250)</f>
        <v>0</v>
      </c>
      <c r="I118" s="30"/>
      <c r="J118" s="16">
        <f>LOOKUP(I118,标准!$K$156:$K$177,标准!$B$156:$B$177)</f>
        <v>10</v>
      </c>
      <c r="K118" s="30"/>
      <c r="L118" s="16">
        <f>CHOOSE(MATCH(K118,{30,11.7,11.5,11.3,11.1,10.9,10.7,10.5,10.3,10.1,9.9,9.7,9.5,9.3,9.1,8.9,8.7,8.4,8.1,8,7.9,4},-1),0,10,20,30,40,50,60,62,64,66,68,70,72,74,76,78,80,85,90,95,100,100)</f>
        <v>100</v>
      </c>
      <c r="M118" s="17"/>
      <c r="N118" s="61" t="e">
        <f>LOOKUP(M118,标准!$K$54:$K$75,标准!$B$54:$B$75)</f>
        <v>#N/A</v>
      </c>
      <c r="O118" s="37"/>
      <c r="P118" s="16">
        <f>LOOKUP(O118,标准!$L$290:$L$321,标准!$I$290:$I$321)</f>
        <v>0</v>
      </c>
      <c r="Q118" s="43"/>
      <c r="R118" s="16">
        <f>CHOOSE(MATCH(Q118,{20,5.35,5.25,5.15,5.05,4.55,4.45,4.4,4.35,4.3,4.25,4.2,4.15,4.1,4.05,4,3.55,3.47,3.39,3.32,3.25,3.2,3.15,3.1,3.05,3,2.55,2.5,2.45,2.4,2.35,1},-1),0,10,20,30,40,50,60,62,64,66,68,70,72,74,76,78,80,85,90,95,100,101,102,103,104,105,106,107,108,109,110,110)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18" s="15" t="e">
        <f t="shared" si="2"/>
        <v>#DIV/0!</v>
      </c>
      <c r="T118" s="16" t="e">
        <f>LOOKUP(S118,标准!$H$328:$H$332,标准!$G$328:$G$332)</f>
        <v>#DIV/0!</v>
      </c>
    </row>
    <row r="119" spans="1:20" ht="14.25">
      <c r="A119" s="46"/>
      <c r="B119" s="63" t="s">
        <v>94</v>
      </c>
      <c r="C119" s="32"/>
      <c r="D119" s="33"/>
      <c r="E119" s="34" t="e">
        <f t="shared" si="3"/>
        <v>#DIV/0!</v>
      </c>
      <c r="F119" s="18" t="e">
        <f>LOOKUP(E119,标准!$K$16:$K$23,标准!$B$16:$B$23)</f>
        <v>#DIV/0!</v>
      </c>
      <c r="G119" s="17"/>
      <c r="H119" s="16">
        <f>LOOKUP(G119,标准!$O$229:$O$250,标准!$L$229:$L$250)</f>
        <v>0</v>
      </c>
      <c r="I119" s="30"/>
      <c r="J119" s="16">
        <f>LOOKUP(I119,标准!$K$156:$K$177,标准!$B$156:$B$177)</f>
        <v>10</v>
      </c>
      <c r="K119" s="30"/>
      <c r="L119" s="16">
        <f>CHOOSE(MATCH(K119,{30,11.7,11.5,11.3,11.1,10.9,10.7,10.5,10.3,10.1,9.9,9.7,9.5,9.3,9.1,8.9,8.7,8.4,8.1,8,7.9,4},-1),0,10,20,30,40,50,60,62,64,66,68,70,72,74,76,78,80,85,90,95,100,100)</f>
        <v>100</v>
      </c>
      <c r="M119" s="17"/>
      <c r="N119" s="61" t="e">
        <f>LOOKUP(M119,标准!$K$54:$K$75,标准!$B$54:$B$75)</f>
        <v>#N/A</v>
      </c>
      <c r="O119" s="37"/>
      <c r="P119" s="16">
        <f>LOOKUP(O119,标准!$L$290:$L$321,标准!$I$290:$I$321)</f>
        <v>0</v>
      </c>
      <c r="Q119" s="43"/>
      <c r="R119" s="16">
        <f>CHOOSE(MATCH(Q119,{20,5.35,5.25,5.15,5.05,4.55,4.45,4.4,4.35,4.3,4.25,4.2,4.15,4.1,4.05,4,3.55,3.47,3.39,3.32,3.25,3.2,3.15,3.1,3.05,3,2.55,2.5,2.45,2.4,2.35,1},-1),0,10,20,30,40,50,60,62,64,66,68,70,72,74,76,78,80,85,90,95,100,101,102,103,104,105,106,107,108,109,110,110)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19" s="15" t="e">
        <f t="shared" si="2"/>
        <v>#DIV/0!</v>
      </c>
      <c r="T119" s="16" t="e">
        <f>LOOKUP(S119,标准!$H$328:$H$332,标准!$G$328:$G$332)</f>
        <v>#DIV/0!</v>
      </c>
    </row>
    <row r="120" spans="1:20" ht="14.25">
      <c r="A120" s="46"/>
      <c r="B120" s="63" t="s">
        <v>94</v>
      </c>
      <c r="C120" s="32"/>
      <c r="D120" s="33"/>
      <c r="E120" s="34" t="e">
        <f t="shared" si="3"/>
        <v>#DIV/0!</v>
      </c>
      <c r="F120" s="18" t="e">
        <f>LOOKUP(E120,标准!$K$16:$K$23,标准!$B$16:$B$23)</f>
        <v>#DIV/0!</v>
      </c>
      <c r="G120" s="17"/>
      <c r="H120" s="16">
        <f>LOOKUP(G120,标准!$O$229:$O$250,标准!$L$229:$L$250)</f>
        <v>0</v>
      </c>
      <c r="I120" s="30"/>
      <c r="J120" s="16">
        <f>LOOKUP(I120,标准!$K$156:$K$177,标准!$B$156:$B$177)</f>
        <v>10</v>
      </c>
      <c r="K120" s="30"/>
      <c r="L120" s="16">
        <f>CHOOSE(MATCH(K120,{30,11.7,11.5,11.3,11.1,10.9,10.7,10.5,10.3,10.1,9.9,9.7,9.5,9.3,9.1,8.9,8.7,8.4,8.1,8,7.9,4},-1),0,10,20,30,40,50,60,62,64,66,68,70,72,74,76,78,80,85,90,95,100,100)</f>
        <v>100</v>
      </c>
      <c r="M120" s="17"/>
      <c r="N120" s="61" t="e">
        <f>LOOKUP(M120,标准!$K$54:$K$75,标准!$B$54:$B$75)</f>
        <v>#N/A</v>
      </c>
      <c r="O120" s="37"/>
      <c r="P120" s="16">
        <f>LOOKUP(O120,标准!$L$290:$L$321,标准!$I$290:$I$321)</f>
        <v>0</v>
      </c>
      <c r="Q120" s="43"/>
      <c r="R120" s="16">
        <f>CHOOSE(MATCH(Q120,{20,5.35,5.25,5.15,5.05,4.55,4.45,4.4,4.35,4.3,4.25,4.2,4.15,4.1,4.05,4,3.55,3.47,3.39,3.32,3.25,3.2,3.15,3.1,3.05,3,2.55,2.5,2.45,2.4,2.35,1},-1),0,10,20,30,40,50,60,62,64,66,68,70,72,74,76,78,80,85,90,95,100,101,102,103,104,105,106,107,108,109,110,110)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20" s="15" t="e">
        <f t="shared" si="2"/>
        <v>#DIV/0!</v>
      </c>
      <c r="T120" s="16" t="e">
        <f>LOOKUP(S120,标准!$H$328:$H$332,标准!$G$328:$G$332)</f>
        <v>#DIV/0!</v>
      </c>
    </row>
    <row r="121" spans="1:20" ht="14.25">
      <c r="A121" s="46"/>
      <c r="B121" s="63" t="s">
        <v>94</v>
      </c>
      <c r="C121" s="32"/>
      <c r="D121" s="33"/>
      <c r="E121" s="34" t="e">
        <f t="shared" si="3"/>
        <v>#DIV/0!</v>
      </c>
      <c r="F121" s="18" t="e">
        <f>LOOKUP(E121,标准!$K$16:$K$23,标准!$B$16:$B$23)</f>
        <v>#DIV/0!</v>
      </c>
      <c r="G121" s="17"/>
      <c r="H121" s="16">
        <f>LOOKUP(G121,标准!$O$229:$O$250,标准!$L$229:$L$250)</f>
        <v>0</v>
      </c>
      <c r="I121" s="30"/>
      <c r="J121" s="16">
        <f>LOOKUP(I121,标准!$K$156:$K$177,标准!$B$156:$B$177)</f>
        <v>10</v>
      </c>
      <c r="K121" s="30"/>
      <c r="L121" s="16">
        <f>CHOOSE(MATCH(K121,{30,11.7,11.5,11.3,11.1,10.9,10.7,10.5,10.3,10.1,9.9,9.7,9.5,9.3,9.1,8.9,8.7,8.4,8.1,8,7.9,4},-1),0,10,20,30,40,50,60,62,64,66,68,70,72,74,76,78,80,85,90,95,100,100)</f>
        <v>100</v>
      </c>
      <c r="M121" s="17"/>
      <c r="N121" s="61" t="e">
        <f>LOOKUP(M121,标准!$K$54:$K$75,标准!$B$54:$B$75)</f>
        <v>#N/A</v>
      </c>
      <c r="O121" s="37"/>
      <c r="P121" s="16">
        <f>LOOKUP(O121,标准!$L$290:$L$321,标准!$I$290:$I$321)</f>
        <v>0</v>
      </c>
      <c r="Q121" s="43"/>
      <c r="R121" s="16">
        <f>CHOOSE(MATCH(Q121,{20,5.35,5.25,5.15,5.05,4.55,4.45,4.4,4.35,4.3,4.25,4.2,4.15,4.1,4.05,4,3.55,3.47,3.39,3.32,3.25,3.2,3.15,3.1,3.05,3,2.55,2.5,2.45,2.4,2.35,1},-1),0,10,20,30,40,50,60,62,64,66,68,70,72,74,76,78,80,85,90,95,100,101,102,103,104,105,106,107,108,109,110,110)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21" s="15" t="e">
        <f t="shared" si="2"/>
        <v>#DIV/0!</v>
      </c>
      <c r="T121" s="16" t="e">
        <f>LOOKUP(S121,标准!$H$328:$H$332,标准!$G$328:$G$332)</f>
        <v>#DIV/0!</v>
      </c>
    </row>
    <row r="122" spans="1:20" ht="14.25">
      <c r="A122" s="46"/>
      <c r="B122" s="63" t="s">
        <v>94</v>
      </c>
      <c r="C122" s="32"/>
      <c r="D122" s="33"/>
      <c r="E122" s="34" t="e">
        <f t="shared" si="3"/>
        <v>#DIV/0!</v>
      </c>
      <c r="F122" s="18" t="e">
        <f>LOOKUP(E122,标准!$K$16:$K$23,标准!$B$16:$B$23)</f>
        <v>#DIV/0!</v>
      </c>
      <c r="G122" s="17"/>
      <c r="H122" s="16">
        <f>LOOKUP(G122,标准!$O$229:$O$250,标准!$L$229:$L$250)</f>
        <v>0</v>
      </c>
      <c r="I122" s="30"/>
      <c r="J122" s="16">
        <f>LOOKUP(I122,标准!$K$156:$K$177,标准!$B$156:$B$177)</f>
        <v>10</v>
      </c>
      <c r="K122" s="30"/>
      <c r="L122" s="16">
        <f>CHOOSE(MATCH(K122,{30,11.7,11.5,11.3,11.1,10.9,10.7,10.5,10.3,10.1,9.9,9.7,9.5,9.3,9.1,8.9,8.7,8.4,8.1,8,7.9,4},-1),0,10,20,30,40,50,60,62,64,66,68,70,72,74,76,78,80,85,90,95,100,100)</f>
        <v>100</v>
      </c>
      <c r="M122" s="17"/>
      <c r="N122" s="61" t="e">
        <f>LOOKUP(M122,标准!$K$54:$K$75,标准!$B$54:$B$75)</f>
        <v>#N/A</v>
      </c>
      <c r="O122" s="37"/>
      <c r="P122" s="16">
        <f>LOOKUP(O122,标准!$L$290:$L$321,标准!$I$290:$I$321)</f>
        <v>0</v>
      </c>
      <c r="Q122" s="43"/>
      <c r="R122" s="16">
        <f>CHOOSE(MATCH(Q122,{20,5.35,5.25,5.15,5.05,4.55,4.45,4.4,4.35,4.3,4.25,4.2,4.15,4.1,4.05,4,3.55,3.47,3.39,3.32,3.25,3.2,3.15,3.1,3.05,3,2.55,2.5,2.45,2.4,2.35,1},-1),0,10,20,30,40,50,60,62,64,66,68,70,72,74,76,78,80,85,90,95,100,101,102,103,104,105,106,107,108,109,110,110)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22" s="15" t="e">
        <f t="shared" si="2"/>
        <v>#DIV/0!</v>
      </c>
      <c r="T122" s="16" t="e">
        <f>LOOKUP(S122,标准!$H$328:$H$332,标准!$G$328:$G$332)</f>
        <v>#DIV/0!</v>
      </c>
    </row>
    <row r="123" spans="1:20" ht="14.25">
      <c r="A123" s="46"/>
      <c r="B123" s="63" t="s">
        <v>94</v>
      </c>
      <c r="C123" s="32"/>
      <c r="D123" s="33"/>
      <c r="E123" s="34" t="e">
        <f t="shared" si="3"/>
        <v>#DIV/0!</v>
      </c>
      <c r="F123" s="18" t="e">
        <f>LOOKUP(E123,标准!$K$16:$K$23,标准!$B$16:$B$23)</f>
        <v>#DIV/0!</v>
      </c>
      <c r="G123" s="17"/>
      <c r="H123" s="16">
        <f>LOOKUP(G123,标准!$O$229:$O$250,标准!$L$229:$L$250)</f>
        <v>0</v>
      </c>
      <c r="I123" s="30"/>
      <c r="J123" s="16">
        <f>LOOKUP(I123,标准!$K$156:$K$177,标准!$B$156:$B$177)</f>
        <v>10</v>
      </c>
      <c r="K123" s="30"/>
      <c r="L123" s="16">
        <f>CHOOSE(MATCH(K123,{30,11.7,11.5,11.3,11.1,10.9,10.7,10.5,10.3,10.1,9.9,9.7,9.5,9.3,9.1,8.9,8.7,8.4,8.1,8,7.9,4},-1),0,10,20,30,40,50,60,62,64,66,68,70,72,74,76,78,80,85,90,95,100,100)</f>
        <v>100</v>
      </c>
      <c r="M123" s="17"/>
      <c r="N123" s="61" t="e">
        <f>LOOKUP(M123,标准!$K$54:$K$75,标准!$B$54:$B$75)</f>
        <v>#N/A</v>
      </c>
      <c r="O123" s="37"/>
      <c r="P123" s="16">
        <f>LOOKUP(O123,标准!$L$290:$L$321,标准!$I$290:$I$321)</f>
        <v>0</v>
      </c>
      <c r="Q123" s="43"/>
      <c r="R123" s="16">
        <f>CHOOSE(MATCH(Q123,{20,5.35,5.25,5.15,5.05,4.55,4.45,4.4,4.35,4.3,4.25,4.2,4.15,4.1,4.05,4,3.55,3.47,3.39,3.32,3.25,3.2,3.15,3.1,3.05,3,2.55,2.5,2.45,2.4,2.35,1},-1),0,10,20,30,40,50,60,62,64,66,68,70,72,74,76,78,80,85,90,95,100,101,102,103,104,105,106,107,108,109,110,110)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23" s="15" t="e">
        <f t="shared" si="2"/>
        <v>#DIV/0!</v>
      </c>
      <c r="T123" s="16" t="e">
        <f>LOOKUP(S123,标准!$H$328:$H$332,标准!$G$328:$G$332)</f>
        <v>#DIV/0!</v>
      </c>
    </row>
    <row r="124" spans="1:20" ht="14.25">
      <c r="A124" s="46"/>
      <c r="B124" s="63" t="s">
        <v>94</v>
      </c>
      <c r="C124" s="32"/>
      <c r="D124" s="33"/>
      <c r="E124" s="34" t="e">
        <f t="shared" si="3"/>
        <v>#DIV/0!</v>
      </c>
      <c r="F124" s="18" t="e">
        <f>LOOKUP(E124,标准!$K$16:$K$23,标准!$B$16:$B$23)</f>
        <v>#DIV/0!</v>
      </c>
      <c r="G124" s="17"/>
      <c r="H124" s="16">
        <f>LOOKUP(G124,标准!$O$229:$O$250,标准!$L$229:$L$250)</f>
        <v>0</v>
      </c>
      <c r="I124" s="30"/>
      <c r="J124" s="16">
        <f>LOOKUP(I124,标准!$K$156:$K$177,标准!$B$156:$B$177)</f>
        <v>10</v>
      </c>
      <c r="K124" s="30"/>
      <c r="L124" s="16">
        <f>CHOOSE(MATCH(K124,{30,11.7,11.5,11.3,11.1,10.9,10.7,10.5,10.3,10.1,9.9,9.7,9.5,9.3,9.1,8.9,8.7,8.4,8.1,8,7.9,4},-1),0,10,20,30,40,50,60,62,64,66,68,70,72,74,76,78,80,85,90,95,100,100)</f>
        <v>100</v>
      </c>
      <c r="M124" s="17"/>
      <c r="N124" s="61" t="e">
        <f>LOOKUP(M124,标准!$K$54:$K$75,标准!$B$54:$B$75)</f>
        <v>#N/A</v>
      </c>
      <c r="O124" s="37"/>
      <c r="P124" s="16">
        <f>LOOKUP(O124,标准!$L$290:$L$321,标准!$I$290:$I$321)</f>
        <v>0</v>
      </c>
      <c r="Q124" s="43"/>
      <c r="R124" s="16">
        <f>CHOOSE(MATCH(Q124,{20,5.35,5.25,5.15,5.05,4.55,4.45,4.4,4.35,4.3,4.25,4.2,4.15,4.1,4.05,4,3.55,3.47,3.39,3.32,3.25,3.2,3.15,3.1,3.05,3,2.55,2.5,2.45,2.4,2.35,1},-1),0,10,20,30,40,50,60,62,64,66,68,70,72,74,76,78,80,85,90,95,100,101,102,103,104,105,106,107,108,109,110,110)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24" s="15" t="e">
        <f t="shared" si="2"/>
        <v>#DIV/0!</v>
      </c>
      <c r="T124" s="16" t="e">
        <f>LOOKUP(S124,标准!$H$328:$H$332,标准!$G$328:$G$332)</f>
        <v>#DIV/0!</v>
      </c>
    </row>
    <row r="125" spans="1:20" ht="14.25">
      <c r="A125" s="46"/>
      <c r="B125" s="63" t="s">
        <v>94</v>
      </c>
      <c r="C125" s="32"/>
      <c r="D125" s="33"/>
      <c r="E125" s="34" t="e">
        <f t="shared" si="3"/>
        <v>#DIV/0!</v>
      </c>
      <c r="F125" s="18" t="e">
        <f>LOOKUP(E125,标准!$K$16:$K$23,标准!$B$16:$B$23)</f>
        <v>#DIV/0!</v>
      </c>
      <c r="G125" s="17"/>
      <c r="H125" s="16">
        <f>LOOKUP(G125,标准!$O$229:$O$250,标准!$L$229:$L$250)</f>
        <v>0</v>
      </c>
      <c r="I125" s="30"/>
      <c r="J125" s="16">
        <f>LOOKUP(I125,标准!$K$156:$K$177,标准!$B$156:$B$177)</f>
        <v>10</v>
      </c>
      <c r="K125" s="30"/>
      <c r="L125" s="16">
        <f>CHOOSE(MATCH(K125,{30,11.7,11.5,11.3,11.1,10.9,10.7,10.5,10.3,10.1,9.9,9.7,9.5,9.3,9.1,8.9,8.7,8.4,8.1,8,7.9,4},-1),0,10,20,30,40,50,60,62,64,66,68,70,72,74,76,78,80,85,90,95,100,100)</f>
        <v>100</v>
      </c>
      <c r="M125" s="17"/>
      <c r="N125" s="61" t="e">
        <f>LOOKUP(M125,标准!$K$54:$K$75,标准!$B$54:$B$75)</f>
        <v>#N/A</v>
      </c>
      <c r="O125" s="37"/>
      <c r="P125" s="16">
        <f>LOOKUP(O125,标准!$L$290:$L$321,标准!$I$290:$I$321)</f>
        <v>0</v>
      </c>
      <c r="Q125" s="43"/>
      <c r="R125" s="16">
        <f>CHOOSE(MATCH(Q125,{20,5.35,5.25,5.15,5.05,4.55,4.45,4.4,4.35,4.3,4.25,4.2,4.15,4.1,4.05,4,3.55,3.47,3.39,3.32,3.25,3.2,3.15,3.1,3.05,3,2.55,2.5,2.45,2.4,2.35,1},-1),0,10,20,30,40,50,60,62,64,66,68,70,72,74,76,78,80,85,90,95,100,101,102,103,104,105,106,107,108,109,110,110)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25" s="15" t="e">
        <f t="shared" si="2"/>
        <v>#DIV/0!</v>
      </c>
      <c r="T125" s="16" t="e">
        <f>LOOKUP(S125,标准!$H$328:$H$332,标准!$G$328:$G$332)</f>
        <v>#DIV/0!</v>
      </c>
    </row>
    <row r="126" spans="1:20" ht="14.25">
      <c r="A126" s="46"/>
      <c r="B126" s="63" t="s">
        <v>94</v>
      </c>
      <c r="C126" s="32"/>
      <c r="D126" s="33"/>
      <c r="E126" s="34" t="e">
        <f t="shared" si="3"/>
        <v>#DIV/0!</v>
      </c>
      <c r="F126" s="18" t="e">
        <f>LOOKUP(E126,标准!$K$16:$K$23,标准!$B$16:$B$23)</f>
        <v>#DIV/0!</v>
      </c>
      <c r="G126" s="17"/>
      <c r="H126" s="16">
        <f>LOOKUP(G126,标准!$O$229:$O$250,标准!$L$229:$L$250)</f>
        <v>0</v>
      </c>
      <c r="I126" s="30"/>
      <c r="J126" s="16">
        <f>LOOKUP(I126,标准!$K$156:$K$177,标准!$B$156:$B$177)</f>
        <v>10</v>
      </c>
      <c r="K126" s="30"/>
      <c r="L126" s="16">
        <f>CHOOSE(MATCH(K126,{30,11.7,11.5,11.3,11.1,10.9,10.7,10.5,10.3,10.1,9.9,9.7,9.5,9.3,9.1,8.9,8.7,8.4,8.1,8,7.9,4},-1),0,10,20,30,40,50,60,62,64,66,68,70,72,74,76,78,80,85,90,95,100,100)</f>
        <v>100</v>
      </c>
      <c r="M126" s="17"/>
      <c r="N126" s="61" t="e">
        <f>LOOKUP(M126,标准!$K$54:$K$75,标准!$B$54:$B$75)</f>
        <v>#N/A</v>
      </c>
      <c r="O126" s="37"/>
      <c r="P126" s="16">
        <f>LOOKUP(O126,标准!$L$290:$L$321,标准!$I$290:$I$321)</f>
        <v>0</v>
      </c>
      <c r="Q126" s="43"/>
      <c r="R126" s="16">
        <f>CHOOSE(MATCH(Q126,{20,5.35,5.25,5.15,5.05,4.55,4.45,4.4,4.35,4.3,4.25,4.2,4.15,4.1,4.05,4,3.55,3.47,3.39,3.32,3.25,3.2,3.15,3.1,3.05,3,2.55,2.5,2.45,2.4,2.35,1},-1),0,10,20,30,40,50,60,62,64,66,68,70,72,74,76,78,80,85,90,95,100,101,102,103,104,105,106,107,108,109,110,110)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26" s="15" t="e">
        <f t="shared" si="2"/>
        <v>#DIV/0!</v>
      </c>
      <c r="T126" s="16" t="e">
        <f>LOOKUP(S126,标准!$H$328:$H$332,标准!$G$328:$G$332)</f>
        <v>#DIV/0!</v>
      </c>
    </row>
    <row r="127" spans="1:20" ht="14.25">
      <c r="A127" s="46"/>
      <c r="B127" s="63" t="s">
        <v>94</v>
      </c>
      <c r="C127" s="32"/>
      <c r="D127" s="33"/>
      <c r="E127" s="34" t="e">
        <f t="shared" si="3"/>
        <v>#DIV/0!</v>
      </c>
      <c r="F127" s="18" t="e">
        <f>LOOKUP(E127,标准!$K$16:$K$23,标准!$B$16:$B$23)</f>
        <v>#DIV/0!</v>
      </c>
      <c r="G127" s="17"/>
      <c r="H127" s="16">
        <f>LOOKUP(G127,标准!$O$229:$O$250,标准!$L$229:$L$250)</f>
        <v>0</v>
      </c>
      <c r="I127" s="30"/>
      <c r="J127" s="16">
        <f>LOOKUP(I127,标准!$K$156:$K$177,标准!$B$156:$B$177)</f>
        <v>10</v>
      </c>
      <c r="K127" s="30"/>
      <c r="L127" s="16">
        <f>CHOOSE(MATCH(K127,{30,11.7,11.5,11.3,11.1,10.9,10.7,10.5,10.3,10.1,9.9,9.7,9.5,9.3,9.1,8.9,8.7,8.4,8.1,8,7.9,4},-1),0,10,20,30,40,50,60,62,64,66,68,70,72,74,76,78,80,85,90,95,100,100)</f>
        <v>100</v>
      </c>
      <c r="M127" s="17"/>
      <c r="N127" s="61" t="e">
        <f>LOOKUP(M127,标准!$K$54:$K$75,标准!$B$54:$B$75)</f>
        <v>#N/A</v>
      </c>
      <c r="O127" s="37"/>
      <c r="P127" s="16">
        <f>LOOKUP(O127,标准!$L$290:$L$321,标准!$I$290:$I$321)</f>
        <v>0</v>
      </c>
      <c r="Q127" s="43"/>
      <c r="R127" s="16">
        <f>CHOOSE(MATCH(Q127,{20,5.35,5.25,5.15,5.05,4.55,4.45,4.4,4.35,4.3,4.25,4.2,4.15,4.1,4.05,4,3.55,3.47,3.39,3.32,3.25,3.2,3.15,3.1,3.05,3,2.55,2.5,2.45,2.4,2.35,1},-1),0,10,20,30,40,50,60,62,64,66,68,70,72,74,76,78,80,85,90,95,100,101,102,103,104,105,106,107,108,109,110,110)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27" s="15" t="e">
        <f t="shared" si="2"/>
        <v>#DIV/0!</v>
      </c>
      <c r="T127" s="16" t="e">
        <f>LOOKUP(S127,标准!$H$328:$H$332,标准!$G$328:$G$332)</f>
        <v>#DIV/0!</v>
      </c>
    </row>
    <row r="128" spans="1:20" ht="14.25">
      <c r="A128" s="46"/>
      <c r="B128" s="63" t="s">
        <v>94</v>
      </c>
      <c r="C128" s="32"/>
      <c r="D128" s="33"/>
      <c r="E128" s="34" t="e">
        <f t="shared" si="3"/>
        <v>#DIV/0!</v>
      </c>
      <c r="F128" s="18" t="e">
        <f>LOOKUP(E128,标准!$K$16:$K$23,标准!$B$16:$B$23)</f>
        <v>#DIV/0!</v>
      </c>
      <c r="G128" s="17"/>
      <c r="H128" s="16">
        <f>LOOKUP(G128,标准!$O$229:$O$250,标准!$L$229:$L$250)</f>
        <v>0</v>
      </c>
      <c r="I128" s="30"/>
      <c r="J128" s="16">
        <f>LOOKUP(I128,标准!$K$156:$K$177,标准!$B$156:$B$177)</f>
        <v>10</v>
      </c>
      <c r="K128" s="30"/>
      <c r="L128" s="16">
        <f>CHOOSE(MATCH(K128,{30,11.7,11.5,11.3,11.1,10.9,10.7,10.5,10.3,10.1,9.9,9.7,9.5,9.3,9.1,8.9,8.7,8.4,8.1,8,7.9,4},-1),0,10,20,30,40,50,60,62,64,66,68,70,72,74,76,78,80,85,90,95,100,100)</f>
        <v>100</v>
      </c>
      <c r="M128" s="17"/>
      <c r="N128" s="61" t="e">
        <f>LOOKUP(M128,标准!$K$54:$K$75,标准!$B$54:$B$75)</f>
        <v>#N/A</v>
      </c>
      <c r="O128" s="37"/>
      <c r="P128" s="16">
        <f>LOOKUP(O128,标准!$L$290:$L$321,标准!$I$290:$I$321)</f>
        <v>0</v>
      </c>
      <c r="Q128" s="43"/>
      <c r="R128" s="16">
        <f>CHOOSE(MATCH(Q128,{20,5.35,5.25,5.15,5.05,4.55,4.45,4.4,4.35,4.3,4.25,4.2,4.15,4.1,4.05,4,3.55,3.47,3.39,3.32,3.25,3.2,3.15,3.1,3.05,3,2.55,2.5,2.45,2.4,2.35,1},-1),0,10,20,30,40,50,60,62,64,66,68,70,72,74,76,78,80,85,90,95,100,101,102,103,104,105,106,107,108,109,110,110)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28" s="15" t="e">
        <f t="shared" si="2"/>
        <v>#DIV/0!</v>
      </c>
      <c r="T128" s="16" t="e">
        <f>LOOKUP(S128,标准!$H$328:$H$332,标准!$G$328:$G$332)</f>
        <v>#DIV/0!</v>
      </c>
    </row>
    <row r="129" spans="1:20" ht="14.25">
      <c r="A129" s="46"/>
      <c r="B129" s="63" t="s">
        <v>94</v>
      </c>
      <c r="C129" s="32"/>
      <c r="D129" s="33"/>
      <c r="E129" s="34" t="e">
        <f t="shared" si="3"/>
        <v>#DIV/0!</v>
      </c>
      <c r="F129" s="18" t="e">
        <f>LOOKUP(E129,标准!$K$16:$K$23,标准!$B$16:$B$23)</f>
        <v>#DIV/0!</v>
      </c>
      <c r="G129" s="17"/>
      <c r="H129" s="16">
        <f>LOOKUP(G129,标准!$O$229:$O$250,标准!$L$229:$L$250)</f>
        <v>0</v>
      </c>
      <c r="I129" s="30"/>
      <c r="J129" s="16">
        <f>LOOKUP(I129,标准!$K$156:$K$177,标准!$B$156:$B$177)</f>
        <v>10</v>
      </c>
      <c r="K129" s="30"/>
      <c r="L129" s="16">
        <f>CHOOSE(MATCH(K129,{30,11.7,11.5,11.3,11.1,10.9,10.7,10.5,10.3,10.1,9.9,9.7,9.5,9.3,9.1,8.9,8.7,8.4,8.1,8,7.9,4},-1),0,10,20,30,40,50,60,62,64,66,68,70,72,74,76,78,80,85,90,95,100,100)</f>
        <v>100</v>
      </c>
      <c r="M129" s="17"/>
      <c r="N129" s="61" t="e">
        <f>LOOKUP(M129,标准!$K$54:$K$75,标准!$B$54:$B$75)</f>
        <v>#N/A</v>
      </c>
      <c r="O129" s="37"/>
      <c r="P129" s="16">
        <f>LOOKUP(O129,标准!$L$290:$L$321,标准!$I$290:$I$321)</f>
        <v>0</v>
      </c>
      <c r="Q129" s="43"/>
      <c r="R129" s="16">
        <f>CHOOSE(MATCH(Q129,{20,5.35,5.25,5.15,5.05,4.55,4.45,4.4,4.35,4.3,4.25,4.2,4.15,4.1,4.05,4,3.55,3.47,3.39,3.32,3.25,3.2,3.15,3.1,3.05,3,2.55,2.5,2.45,2.4,2.35,1},-1),0,10,20,30,40,50,60,62,64,66,68,70,72,74,76,78,80,85,90,95,100,101,102,103,104,105,106,107,108,109,110,110)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29" s="15" t="e">
        <f t="shared" si="2"/>
        <v>#DIV/0!</v>
      </c>
      <c r="T129" s="16" t="e">
        <f>LOOKUP(S129,标准!$H$328:$H$332,标准!$G$328:$G$332)</f>
        <v>#DIV/0!</v>
      </c>
    </row>
    <row r="130" spans="1:20" ht="14.25">
      <c r="A130" s="46"/>
      <c r="B130" s="63" t="s">
        <v>94</v>
      </c>
      <c r="C130" s="32"/>
      <c r="D130" s="33"/>
      <c r="E130" s="34" t="e">
        <f t="shared" si="3"/>
        <v>#DIV/0!</v>
      </c>
      <c r="F130" s="18" t="e">
        <f>LOOKUP(E130,标准!$K$16:$K$23,标准!$B$16:$B$23)</f>
        <v>#DIV/0!</v>
      </c>
      <c r="G130" s="17"/>
      <c r="H130" s="16">
        <f>LOOKUP(G130,标准!$O$229:$O$250,标准!$L$229:$L$250)</f>
        <v>0</v>
      </c>
      <c r="I130" s="30"/>
      <c r="J130" s="16">
        <f>LOOKUP(I130,标准!$K$156:$K$177,标准!$B$156:$B$177)</f>
        <v>10</v>
      </c>
      <c r="K130" s="30"/>
      <c r="L130" s="16">
        <f>CHOOSE(MATCH(K130,{30,11.7,11.5,11.3,11.1,10.9,10.7,10.5,10.3,10.1,9.9,9.7,9.5,9.3,9.1,8.9,8.7,8.4,8.1,8,7.9,4},-1),0,10,20,30,40,50,60,62,64,66,68,70,72,74,76,78,80,85,90,95,100,100)</f>
        <v>100</v>
      </c>
      <c r="M130" s="17"/>
      <c r="N130" s="61" t="e">
        <f>LOOKUP(M130,标准!$K$54:$K$75,标准!$B$54:$B$75)</f>
        <v>#N/A</v>
      </c>
      <c r="O130" s="37"/>
      <c r="P130" s="16">
        <f>LOOKUP(O130,标准!$L$290:$L$321,标准!$I$290:$I$321)</f>
        <v>0</v>
      </c>
      <c r="Q130" s="43"/>
      <c r="R130" s="16">
        <f>CHOOSE(MATCH(Q130,{20,5.35,5.25,5.15,5.05,4.55,4.45,4.4,4.35,4.3,4.25,4.2,4.15,4.1,4.05,4,3.55,3.47,3.39,3.32,3.25,3.2,3.15,3.1,3.05,3,2.55,2.5,2.45,2.4,2.35,1},-1),0,10,20,30,40,50,60,62,64,66,68,70,72,74,76,78,80,85,90,95,100,101,102,103,104,105,106,107,108,109,110,110)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30" s="15" t="e">
        <f t="shared" si="2"/>
        <v>#DIV/0!</v>
      </c>
      <c r="T130" s="16" t="e">
        <f>LOOKUP(S130,标准!$H$328:$H$332,标准!$G$328:$G$332)</f>
        <v>#DIV/0!</v>
      </c>
    </row>
    <row r="131" spans="1:20" ht="14.25">
      <c r="A131" s="46"/>
      <c r="B131" s="63" t="s">
        <v>94</v>
      </c>
      <c r="C131" s="32"/>
      <c r="D131" s="33"/>
      <c r="E131" s="34" t="e">
        <f t="shared" si="3"/>
        <v>#DIV/0!</v>
      </c>
      <c r="F131" s="18" t="e">
        <f>LOOKUP(E131,标准!$K$16:$K$23,标准!$B$16:$B$23)</f>
        <v>#DIV/0!</v>
      </c>
      <c r="G131" s="17"/>
      <c r="H131" s="16">
        <f>LOOKUP(G131,标准!$O$229:$O$250,标准!$L$229:$L$250)</f>
        <v>0</v>
      </c>
      <c r="I131" s="30"/>
      <c r="J131" s="16">
        <f>LOOKUP(I131,标准!$K$156:$K$177,标准!$B$156:$B$177)</f>
        <v>10</v>
      </c>
      <c r="K131" s="30"/>
      <c r="L131" s="16">
        <f>CHOOSE(MATCH(K131,{30,11.7,11.5,11.3,11.1,10.9,10.7,10.5,10.3,10.1,9.9,9.7,9.5,9.3,9.1,8.9,8.7,8.4,8.1,8,7.9,4},-1),0,10,20,30,40,50,60,62,64,66,68,70,72,74,76,78,80,85,90,95,100,100)</f>
        <v>100</v>
      </c>
      <c r="M131" s="17"/>
      <c r="N131" s="61" t="e">
        <f>LOOKUP(M131,标准!$K$54:$K$75,标准!$B$54:$B$75)</f>
        <v>#N/A</v>
      </c>
      <c r="O131" s="37"/>
      <c r="P131" s="16">
        <f>LOOKUP(O131,标准!$L$290:$L$321,标准!$I$290:$I$321)</f>
        <v>0</v>
      </c>
      <c r="Q131" s="43"/>
      <c r="R131" s="16">
        <f>CHOOSE(MATCH(Q131,{20,5.35,5.25,5.15,5.05,4.55,4.45,4.4,4.35,4.3,4.25,4.2,4.15,4.1,4.05,4,3.55,3.47,3.39,3.32,3.25,3.2,3.15,3.1,3.05,3,2.55,2.5,2.45,2.4,2.35,1},-1),0,10,20,30,40,50,60,62,64,66,68,70,72,74,76,78,80,85,90,95,100,101,102,103,104,105,106,107,108,109,110,110)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31" s="15" t="e">
        <f t="shared" si="2"/>
        <v>#DIV/0!</v>
      </c>
      <c r="T131" s="16" t="e">
        <f>LOOKUP(S131,标准!$H$328:$H$332,标准!$G$328:$G$332)</f>
        <v>#DIV/0!</v>
      </c>
    </row>
    <row r="132" spans="1:20" ht="14.25">
      <c r="A132" s="46"/>
      <c r="B132" s="63" t="s">
        <v>94</v>
      </c>
      <c r="C132" s="32"/>
      <c r="D132" s="33"/>
      <c r="E132" s="34" t="e">
        <f t="shared" si="3"/>
        <v>#DIV/0!</v>
      </c>
      <c r="F132" s="18" t="e">
        <f>LOOKUP(E132,标准!$K$16:$K$23,标准!$B$16:$B$23)</f>
        <v>#DIV/0!</v>
      </c>
      <c r="G132" s="17"/>
      <c r="H132" s="16">
        <f>LOOKUP(G132,标准!$O$229:$O$250,标准!$L$229:$L$250)</f>
        <v>0</v>
      </c>
      <c r="I132" s="30"/>
      <c r="J132" s="16">
        <f>LOOKUP(I132,标准!$K$156:$K$177,标准!$B$156:$B$177)</f>
        <v>10</v>
      </c>
      <c r="K132" s="30"/>
      <c r="L132" s="16">
        <f>CHOOSE(MATCH(K132,{30,11.7,11.5,11.3,11.1,10.9,10.7,10.5,10.3,10.1,9.9,9.7,9.5,9.3,9.1,8.9,8.7,8.4,8.1,8,7.9,4},-1),0,10,20,30,40,50,60,62,64,66,68,70,72,74,76,78,80,85,90,95,100,100)</f>
        <v>100</v>
      </c>
      <c r="M132" s="17"/>
      <c r="N132" s="61" t="e">
        <f>LOOKUP(M132,标准!$K$54:$K$75,标准!$B$54:$B$75)</f>
        <v>#N/A</v>
      </c>
      <c r="O132" s="37"/>
      <c r="P132" s="16">
        <f>LOOKUP(O132,标准!$L$290:$L$321,标准!$I$290:$I$321)</f>
        <v>0</v>
      </c>
      <c r="Q132" s="43"/>
      <c r="R132" s="16">
        <f>CHOOSE(MATCH(Q132,{20,5.35,5.25,5.15,5.05,4.55,4.45,4.4,4.35,4.3,4.25,4.2,4.15,4.1,4.05,4,3.55,3.47,3.39,3.32,3.25,3.2,3.15,3.1,3.05,3,2.55,2.5,2.45,2.4,2.35,1},-1),0,10,20,30,40,50,60,62,64,66,68,70,72,74,76,78,80,85,90,95,100,101,102,103,104,105,106,107,108,109,110,110)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32" s="15" t="e">
        <f t="shared" ref="S132:S150" si="4">F132*0.15+H132*0.1+J132*0.1+L132*0.2+N132*0.15+P132*0.1+R132*0.2</f>
        <v>#DIV/0!</v>
      </c>
      <c r="T132" s="16" t="e">
        <f>LOOKUP(S132,标准!$H$328:$H$332,标准!$G$328:$G$332)</f>
        <v>#DIV/0!</v>
      </c>
    </row>
    <row r="133" spans="1:20" ht="14.25">
      <c r="A133" s="46"/>
      <c r="B133" s="63" t="s">
        <v>94</v>
      </c>
      <c r="C133" s="32"/>
      <c r="D133" s="33"/>
      <c r="E133" s="34" t="e">
        <f t="shared" si="3"/>
        <v>#DIV/0!</v>
      </c>
      <c r="F133" s="18" t="e">
        <f>LOOKUP(E133,标准!$K$16:$K$23,标准!$B$16:$B$23)</f>
        <v>#DIV/0!</v>
      </c>
      <c r="G133" s="17"/>
      <c r="H133" s="16">
        <f>LOOKUP(G133,标准!$O$229:$O$250,标准!$L$229:$L$250)</f>
        <v>0</v>
      </c>
      <c r="I133" s="30"/>
      <c r="J133" s="16">
        <f>LOOKUP(I133,标准!$K$156:$K$177,标准!$B$156:$B$177)</f>
        <v>10</v>
      </c>
      <c r="K133" s="30"/>
      <c r="L133" s="16">
        <f>CHOOSE(MATCH(K133,{30,11.7,11.5,11.3,11.1,10.9,10.7,10.5,10.3,10.1,9.9,9.7,9.5,9.3,9.1,8.9,8.7,8.4,8.1,8,7.9,4},-1),0,10,20,30,40,50,60,62,64,66,68,70,72,74,76,78,80,85,90,95,100,100)</f>
        <v>100</v>
      </c>
      <c r="M133" s="17"/>
      <c r="N133" s="61" t="e">
        <f>LOOKUP(M133,标准!$K$54:$K$75,标准!$B$54:$B$75)</f>
        <v>#N/A</v>
      </c>
      <c r="O133" s="37"/>
      <c r="P133" s="16">
        <f>LOOKUP(O133,标准!$L$290:$L$321,标准!$I$290:$I$321)</f>
        <v>0</v>
      </c>
      <c r="Q133" s="43"/>
      <c r="R133" s="16">
        <f>CHOOSE(MATCH(Q133,{20,5.35,5.25,5.15,5.05,4.55,4.45,4.4,4.35,4.3,4.25,4.2,4.15,4.1,4.05,4,3.55,3.47,3.39,3.32,3.25,3.2,3.15,3.1,3.05,3,2.55,2.5,2.45,2.4,2.35,1},-1),0,10,20,30,40,50,60,62,64,66,68,70,72,74,76,78,80,85,90,95,100,101,102,103,104,105,106,107,108,109,110,110)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33" s="15" t="e">
        <f t="shared" si="4"/>
        <v>#DIV/0!</v>
      </c>
      <c r="T133" s="16" t="e">
        <f>LOOKUP(S133,标准!$H$328:$H$332,标准!$G$328:$G$332)</f>
        <v>#DIV/0!</v>
      </c>
    </row>
    <row r="134" spans="1:20" ht="14.25">
      <c r="A134" s="46"/>
      <c r="B134" s="63" t="s">
        <v>94</v>
      </c>
      <c r="C134" s="32"/>
      <c r="D134" s="33"/>
      <c r="E134" s="34" t="e">
        <f t="shared" si="3"/>
        <v>#DIV/0!</v>
      </c>
      <c r="F134" s="18" t="e">
        <f>LOOKUP(E134,标准!$K$16:$K$23,标准!$B$16:$B$23)</f>
        <v>#DIV/0!</v>
      </c>
      <c r="G134" s="17"/>
      <c r="H134" s="16">
        <f>LOOKUP(G134,标准!$O$229:$O$250,标准!$L$229:$L$250)</f>
        <v>0</v>
      </c>
      <c r="I134" s="30"/>
      <c r="J134" s="16">
        <f>LOOKUP(I134,标准!$K$156:$K$177,标准!$B$156:$B$177)</f>
        <v>10</v>
      </c>
      <c r="K134" s="30"/>
      <c r="L134" s="16">
        <f>CHOOSE(MATCH(K134,{30,11.7,11.5,11.3,11.1,10.9,10.7,10.5,10.3,10.1,9.9,9.7,9.5,9.3,9.1,8.9,8.7,8.4,8.1,8,7.9,4},-1),0,10,20,30,40,50,60,62,64,66,68,70,72,74,76,78,80,85,90,95,100,100)</f>
        <v>100</v>
      </c>
      <c r="M134" s="17"/>
      <c r="N134" s="61" t="e">
        <f>LOOKUP(M134,标准!$K$54:$K$75,标准!$B$54:$B$75)</f>
        <v>#N/A</v>
      </c>
      <c r="O134" s="37"/>
      <c r="P134" s="16">
        <f>LOOKUP(O134,标准!$L$290:$L$321,标准!$I$290:$I$321)</f>
        <v>0</v>
      </c>
      <c r="Q134" s="43"/>
      <c r="R134" s="16">
        <f>CHOOSE(MATCH(Q134,{20,5.35,5.25,5.15,5.05,4.55,4.45,4.4,4.35,4.3,4.25,4.2,4.15,4.1,4.05,4,3.55,3.47,3.39,3.32,3.25,3.2,3.15,3.1,3.05,3,2.55,2.5,2.45,2.4,2.35,1},-1),0,10,20,30,40,50,60,62,64,66,68,70,72,74,76,78,80,85,90,95,100,101,102,103,104,105,106,107,108,109,110,110)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34" s="15" t="e">
        <f t="shared" si="4"/>
        <v>#DIV/0!</v>
      </c>
      <c r="T134" s="16" t="e">
        <f>LOOKUP(S134,标准!$H$328:$H$332,标准!$G$328:$G$332)</f>
        <v>#DIV/0!</v>
      </c>
    </row>
    <row r="135" spans="1:20" ht="14.25">
      <c r="A135" s="46"/>
      <c r="B135" s="63" t="s">
        <v>94</v>
      </c>
      <c r="C135" s="32"/>
      <c r="D135" s="33"/>
      <c r="E135" s="34" t="e">
        <f t="shared" si="3"/>
        <v>#DIV/0!</v>
      </c>
      <c r="F135" s="18" t="e">
        <f>LOOKUP(E135,标准!$K$16:$K$23,标准!$B$16:$B$23)</f>
        <v>#DIV/0!</v>
      </c>
      <c r="G135" s="17"/>
      <c r="H135" s="16">
        <f>LOOKUP(G135,标准!$O$229:$O$250,标准!$L$229:$L$250)</f>
        <v>0</v>
      </c>
      <c r="I135" s="30"/>
      <c r="J135" s="16">
        <f>LOOKUP(I135,标准!$K$156:$K$177,标准!$B$156:$B$177)</f>
        <v>10</v>
      </c>
      <c r="K135" s="30"/>
      <c r="L135" s="16">
        <f>CHOOSE(MATCH(K135,{30,11.7,11.5,11.3,11.1,10.9,10.7,10.5,10.3,10.1,9.9,9.7,9.5,9.3,9.1,8.9,8.7,8.4,8.1,8,7.9,4},-1),0,10,20,30,40,50,60,62,64,66,68,70,72,74,76,78,80,85,90,95,100,100)</f>
        <v>100</v>
      </c>
      <c r="M135" s="17"/>
      <c r="N135" s="61" t="e">
        <f>LOOKUP(M135,标准!$K$54:$K$75,标准!$B$54:$B$75)</f>
        <v>#N/A</v>
      </c>
      <c r="O135" s="37"/>
      <c r="P135" s="16">
        <f>LOOKUP(O135,标准!$L$290:$L$321,标准!$I$290:$I$321)</f>
        <v>0</v>
      </c>
      <c r="Q135" s="43"/>
      <c r="R135" s="16">
        <f>CHOOSE(MATCH(Q135,{20,5.35,5.25,5.15,5.05,4.55,4.45,4.4,4.35,4.3,4.25,4.2,4.15,4.1,4.05,4,3.55,3.47,3.39,3.32,3.25,3.2,3.15,3.1,3.05,3,2.55,2.5,2.45,2.4,2.35,1},-1),0,10,20,30,40,50,60,62,64,66,68,70,72,74,76,78,80,85,90,95,100,101,102,103,104,105,106,107,108,109,110,110)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35" s="15" t="e">
        <f t="shared" si="4"/>
        <v>#DIV/0!</v>
      </c>
      <c r="T135" s="16" t="e">
        <f>LOOKUP(S135,标准!$H$328:$H$332,标准!$G$328:$G$332)</f>
        <v>#DIV/0!</v>
      </c>
    </row>
    <row r="136" spans="1:20" ht="14.25">
      <c r="A136" s="46"/>
      <c r="B136" s="63" t="s">
        <v>94</v>
      </c>
      <c r="C136" s="32"/>
      <c r="D136" s="33"/>
      <c r="E136" s="34" t="e">
        <f t="shared" ref="E136:E150" si="5">D136/(C136*C136)</f>
        <v>#DIV/0!</v>
      </c>
      <c r="F136" s="18" t="e">
        <f>LOOKUP(E136,标准!$K$16:$K$23,标准!$B$16:$B$23)</f>
        <v>#DIV/0!</v>
      </c>
      <c r="G136" s="17"/>
      <c r="H136" s="16">
        <f>LOOKUP(G136,标准!$O$229:$O$250,标准!$L$229:$L$250)</f>
        <v>0</v>
      </c>
      <c r="I136" s="30"/>
      <c r="J136" s="16">
        <f>LOOKUP(I136,标准!$K$156:$K$177,标准!$B$156:$B$177)</f>
        <v>10</v>
      </c>
      <c r="K136" s="30"/>
      <c r="L136" s="16">
        <f>CHOOSE(MATCH(K136,{30,11.7,11.5,11.3,11.1,10.9,10.7,10.5,10.3,10.1,9.9,9.7,9.5,9.3,9.1,8.9,8.7,8.4,8.1,8,7.9,4},-1),0,10,20,30,40,50,60,62,64,66,68,70,72,74,76,78,80,85,90,95,100,100)</f>
        <v>100</v>
      </c>
      <c r="M136" s="17"/>
      <c r="N136" s="61" t="e">
        <f>LOOKUP(M136,标准!$K$54:$K$75,标准!$B$54:$B$75)</f>
        <v>#N/A</v>
      </c>
      <c r="O136" s="37"/>
      <c r="P136" s="16">
        <f>LOOKUP(O136,标准!$L$290:$L$321,标准!$I$290:$I$321)</f>
        <v>0</v>
      </c>
      <c r="Q136" s="43"/>
      <c r="R136" s="16">
        <f>CHOOSE(MATCH(Q136,{20,5.35,5.25,5.15,5.05,4.55,4.45,4.4,4.35,4.3,4.25,4.2,4.15,4.1,4.05,4,3.55,3.47,3.39,3.32,3.25,3.2,3.15,3.1,3.05,3,2.55,2.5,2.45,2.4,2.35,1},-1),0,10,20,30,40,50,60,62,64,66,68,70,72,74,76,78,80,85,90,95,100,101,102,103,104,105,106,107,108,109,110,110)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36" s="15" t="e">
        <f t="shared" si="4"/>
        <v>#DIV/0!</v>
      </c>
      <c r="T136" s="16" t="e">
        <f>LOOKUP(S136,标准!$H$328:$H$332,标准!$G$328:$G$332)</f>
        <v>#DIV/0!</v>
      </c>
    </row>
    <row r="137" spans="1:20" ht="14.25">
      <c r="A137" s="46"/>
      <c r="B137" s="63" t="s">
        <v>94</v>
      </c>
      <c r="C137" s="32"/>
      <c r="D137" s="33"/>
      <c r="E137" s="34" t="e">
        <f t="shared" si="5"/>
        <v>#DIV/0!</v>
      </c>
      <c r="F137" s="18" t="e">
        <f>LOOKUP(E137,标准!$K$16:$K$23,标准!$B$16:$B$23)</f>
        <v>#DIV/0!</v>
      </c>
      <c r="G137" s="17"/>
      <c r="H137" s="16">
        <f>LOOKUP(G137,标准!$O$229:$O$250,标准!$L$229:$L$250)</f>
        <v>0</v>
      </c>
      <c r="I137" s="30"/>
      <c r="J137" s="16">
        <f>LOOKUP(I137,标准!$K$156:$K$177,标准!$B$156:$B$177)</f>
        <v>10</v>
      </c>
      <c r="K137" s="30"/>
      <c r="L137" s="16">
        <f>CHOOSE(MATCH(K137,{30,11.7,11.5,11.3,11.1,10.9,10.7,10.5,10.3,10.1,9.9,9.7,9.5,9.3,9.1,8.9,8.7,8.4,8.1,8,7.9,4},-1),0,10,20,30,40,50,60,62,64,66,68,70,72,74,76,78,80,85,90,95,100,100)</f>
        <v>100</v>
      </c>
      <c r="M137" s="17"/>
      <c r="N137" s="61" t="e">
        <f>LOOKUP(M137,标准!$K$54:$K$75,标准!$B$54:$B$75)</f>
        <v>#N/A</v>
      </c>
      <c r="O137" s="37"/>
      <c r="P137" s="16">
        <f>LOOKUP(O137,标准!$L$290:$L$321,标准!$I$290:$I$321)</f>
        <v>0</v>
      </c>
      <c r="Q137" s="43"/>
      <c r="R137" s="16">
        <f>CHOOSE(MATCH(Q137,{20,5.35,5.25,5.15,5.05,4.55,4.45,4.4,4.35,4.3,4.25,4.2,4.15,4.1,4.05,4,3.55,3.47,3.39,3.32,3.25,3.2,3.15,3.1,3.05,3,2.55,2.5,2.45,2.4,2.35,1},-1),0,10,20,30,40,50,60,62,64,66,68,70,72,74,76,78,80,85,90,95,100,101,102,103,104,105,106,107,108,109,110,110)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37" s="15" t="e">
        <f t="shared" si="4"/>
        <v>#DIV/0!</v>
      </c>
      <c r="T137" s="16" t="e">
        <f>LOOKUP(S137,标准!$H$328:$H$332,标准!$G$328:$G$332)</f>
        <v>#DIV/0!</v>
      </c>
    </row>
    <row r="138" spans="1:20" ht="14.25">
      <c r="A138" s="46"/>
      <c r="B138" s="63" t="s">
        <v>94</v>
      </c>
      <c r="C138" s="32"/>
      <c r="D138" s="33"/>
      <c r="E138" s="34" t="e">
        <f t="shared" si="5"/>
        <v>#DIV/0!</v>
      </c>
      <c r="F138" s="18" t="e">
        <f>LOOKUP(E138,标准!$K$16:$K$23,标准!$B$16:$B$23)</f>
        <v>#DIV/0!</v>
      </c>
      <c r="G138" s="17"/>
      <c r="H138" s="16">
        <f>LOOKUP(G138,标准!$O$229:$O$250,标准!$L$229:$L$250)</f>
        <v>0</v>
      </c>
      <c r="I138" s="30"/>
      <c r="J138" s="16">
        <f>LOOKUP(I138,标准!$K$156:$K$177,标准!$B$156:$B$177)</f>
        <v>10</v>
      </c>
      <c r="K138" s="30"/>
      <c r="L138" s="16">
        <f>CHOOSE(MATCH(K138,{30,11.7,11.5,11.3,11.1,10.9,10.7,10.5,10.3,10.1,9.9,9.7,9.5,9.3,9.1,8.9,8.7,8.4,8.1,8,7.9,4},-1),0,10,20,30,40,50,60,62,64,66,68,70,72,74,76,78,80,85,90,95,100,100)</f>
        <v>100</v>
      </c>
      <c r="M138" s="17"/>
      <c r="N138" s="61" t="e">
        <f>LOOKUP(M138,标准!$K$54:$K$75,标准!$B$54:$B$75)</f>
        <v>#N/A</v>
      </c>
      <c r="O138" s="37"/>
      <c r="P138" s="16">
        <f>LOOKUP(O138,标准!$L$290:$L$321,标准!$I$290:$I$321)</f>
        <v>0</v>
      </c>
      <c r="Q138" s="43"/>
      <c r="R138" s="16">
        <f>CHOOSE(MATCH(Q138,{20,5.35,5.25,5.15,5.05,4.55,4.45,4.4,4.35,4.3,4.25,4.2,4.15,4.1,4.05,4,3.55,3.47,3.39,3.32,3.25,3.2,3.15,3.1,3.05,3,2.55,2.5,2.45,2.4,2.35,1},-1),0,10,20,30,40,50,60,62,64,66,68,70,72,74,76,78,80,85,90,95,100,101,102,103,104,105,106,107,108,109,110,110)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38" s="15" t="e">
        <f t="shared" si="4"/>
        <v>#DIV/0!</v>
      </c>
      <c r="T138" s="16" t="e">
        <f>LOOKUP(S138,标准!$H$328:$H$332,标准!$G$328:$G$332)</f>
        <v>#DIV/0!</v>
      </c>
    </row>
    <row r="139" spans="1:20" ht="14.25">
      <c r="A139" s="46"/>
      <c r="B139" s="63" t="s">
        <v>94</v>
      </c>
      <c r="C139" s="32"/>
      <c r="D139" s="33"/>
      <c r="E139" s="34" t="e">
        <f t="shared" si="5"/>
        <v>#DIV/0!</v>
      </c>
      <c r="F139" s="18" t="e">
        <f>LOOKUP(E139,标准!$K$16:$K$23,标准!$B$16:$B$23)</f>
        <v>#DIV/0!</v>
      </c>
      <c r="G139" s="17"/>
      <c r="H139" s="16">
        <f>LOOKUP(G139,标准!$O$229:$O$250,标准!$L$229:$L$250)</f>
        <v>0</v>
      </c>
      <c r="I139" s="30"/>
      <c r="J139" s="16">
        <f>LOOKUP(I139,标准!$K$156:$K$177,标准!$B$156:$B$177)</f>
        <v>10</v>
      </c>
      <c r="K139" s="30"/>
      <c r="L139" s="16">
        <f>CHOOSE(MATCH(K139,{30,11.7,11.5,11.3,11.1,10.9,10.7,10.5,10.3,10.1,9.9,9.7,9.5,9.3,9.1,8.9,8.7,8.4,8.1,8,7.9,4},-1),0,10,20,30,40,50,60,62,64,66,68,70,72,74,76,78,80,85,90,95,100,100)</f>
        <v>100</v>
      </c>
      <c r="M139" s="17"/>
      <c r="N139" s="61" t="e">
        <f>LOOKUP(M139,标准!$K$54:$K$75,标准!$B$54:$B$75)</f>
        <v>#N/A</v>
      </c>
      <c r="O139" s="37"/>
      <c r="P139" s="16">
        <f>LOOKUP(O139,标准!$L$290:$L$321,标准!$I$290:$I$321)</f>
        <v>0</v>
      </c>
      <c r="Q139" s="43"/>
      <c r="R139" s="16">
        <f>CHOOSE(MATCH(Q139,{20,5.35,5.25,5.15,5.05,4.55,4.45,4.4,4.35,4.3,4.25,4.2,4.15,4.1,4.05,4,3.55,3.47,3.39,3.32,3.25,3.2,3.15,3.1,3.05,3,2.55,2.5,2.45,2.4,2.35,1},-1),0,10,20,30,40,50,60,62,64,66,68,70,72,74,76,78,80,85,90,95,100,101,102,103,104,105,106,107,108,109,110,110)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39" s="15" t="e">
        <f t="shared" si="4"/>
        <v>#DIV/0!</v>
      </c>
      <c r="T139" s="16" t="e">
        <f>LOOKUP(S139,标准!$H$328:$H$332,标准!$G$328:$G$332)</f>
        <v>#DIV/0!</v>
      </c>
    </row>
    <row r="140" spans="1:20" ht="14.25">
      <c r="A140" s="46"/>
      <c r="B140" s="63" t="s">
        <v>94</v>
      </c>
      <c r="C140" s="32"/>
      <c r="D140" s="33"/>
      <c r="E140" s="34" t="e">
        <f t="shared" si="5"/>
        <v>#DIV/0!</v>
      </c>
      <c r="F140" s="18" t="e">
        <f>LOOKUP(E140,标准!$K$16:$K$23,标准!$B$16:$B$23)</f>
        <v>#DIV/0!</v>
      </c>
      <c r="G140" s="17"/>
      <c r="H140" s="16">
        <f>LOOKUP(G140,标准!$O$229:$O$250,标准!$L$229:$L$250)</f>
        <v>0</v>
      </c>
      <c r="I140" s="30"/>
      <c r="J140" s="16">
        <f>LOOKUP(I140,标准!$K$156:$K$177,标准!$B$156:$B$177)</f>
        <v>10</v>
      </c>
      <c r="K140" s="30"/>
      <c r="L140" s="16">
        <f>CHOOSE(MATCH(K140,{30,11.7,11.5,11.3,11.1,10.9,10.7,10.5,10.3,10.1,9.9,9.7,9.5,9.3,9.1,8.9,8.7,8.4,8.1,8,7.9,4},-1),0,10,20,30,40,50,60,62,64,66,68,70,72,74,76,78,80,85,90,95,100,100)</f>
        <v>100</v>
      </c>
      <c r="M140" s="17"/>
      <c r="N140" s="61" t="e">
        <f>LOOKUP(M140,标准!$K$54:$K$75,标准!$B$54:$B$75)</f>
        <v>#N/A</v>
      </c>
      <c r="O140" s="37"/>
      <c r="P140" s="16">
        <f>LOOKUP(O140,标准!$L$290:$L$321,标准!$I$290:$I$321)</f>
        <v>0</v>
      </c>
      <c r="Q140" s="43"/>
      <c r="R140" s="16">
        <f>CHOOSE(MATCH(Q140,{20,5.35,5.25,5.15,5.05,4.55,4.45,4.4,4.35,4.3,4.25,4.2,4.15,4.1,4.05,4,3.55,3.47,3.39,3.32,3.25,3.2,3.15,3.1,3.05,3,2.55,2.5,2.45,2.4,2.35,1},-1),0,10,20,30,40,50,60,62,64,66,68,70,72,74,76,78,80,85,90,95,100,101,102,103,104,105,106,107,108,109,110,110)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40" s="15" t="e">
        <f t="shared" si="4"/>
        <v>#DIV/0!</v>
      </c>
      <c r="T140" s="16" t="e">
        <f>LOOKUP(S140,标准!$H$328:$H$332,标准!$G$328:$G$332)</f>
        <v>#DIV/0!</v>
      </c>
    </row>
    <row r="141" spans="1:20" ht="14.25">
      <c r="A141" s="46"/>
      <c r="B141" s="63" t="s">
        <v>94</v>
      </c>
      <c r="C141" s="32"/>
      <c r="D141" s="33"/>
      <c r="E141" s="34" t="e">
        <f t="shared" si="5"/>
        <v>#DIV/0!</v>
      </c>
      <c r="F141" s="18" t="e">
        <f>LOOKUP(E141,标准!$K$16:$K$23,标准!$B$16:$B$23)</f>
        <v>#DIV/0!</v>
      </c>
      <c r="G141" s="17"/>
      <c r="H141" s="16">
        <f>LOOKUP(G141,标准!$O$229:$O$250,标准!$L$229:$L$250)</f>
        <v>0</v>
      </c>
      <c r="I141" s="30"/>
      <c r="J141" s="16">
        <f>LOOKUP(I141,标准!$K$156:$K$177,标准!$B$156:$B$177)</f>
        <v>10</v>
      </c>
      <c r="K141" s="30"/>
      <c r="L141" s="16">
        <f>CHOOSE(MATCH(K141,{30,11.7,11.5,11.3,11.1,10.9,10.7,10.5,10.3,10.1,9.9,9.7,9.5,9.3,9.1,8.9,8.7,8.4,8.1,8,7.9,4},-1),0,10,20,30,40,50,60,62,64,66,68,70,72,74,76,78,80,85,90,95,100,100)</f>
        <v>100</v>
      </c>
      <c r="M141" s="17"/>
      <c r="N141" s="61" t="e">
        <f>LOOKUP(M141,标准!$K$54:$K$75,标准!$B$54:$B$75)</f>
        <v>#N/A</v>
      </c>
      <c r="O141" s="37"/>
      <c r="P141" s="16">
        <f>LOOKUP(O141,标准!$L$290:$L$321,标准!$I$290:$I$321)</f>
        <v>0</v>
      </c>
      <c r="Q141" s="43"/>
      <c r="R141" s="16">
        <f>CHOOSE(MATCH(Q141,{20,5.35,5.25,5.15,5.05,4.55,4.45,4.4,4.35,4.3,4.25,4.2,4.15,4.1,4.05,4,3.55,3.47,3.39,3.32,3.25,3.2,3.15,3.1,3.05,3,2.55,2.5,2.45,2.4,2.35,1},-1),0,10,20,30,40,50,60,62,64,66,68,70,72,74,76,78,80,85,90,95,100,101,102,103,104,105,106,107,108,109,110,110)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41" s="15" t="e">
        <f t="shared" si="4"/>
        <v>#DIV/0!</v>
      </c>
      <c r="T141" s="16" t="e">
        <f>LOOKUP(S141,标准!$H$328:$H$332,标准!$G$328:$G$332)</f>
        <v>#DIV/0!</v>
      </c>
    </row>
    <row r="142" spans="1:20" ht="14.25">
      <c r="A142" s="46"/>
      <c r="B142" s="63" t="s">
        <v>94</v>
      </c>
      <c r="C142" s="32"/>
      <c r="D142" s="33"/>
      <c r="E142" s="34" t="e">
        <f t="shared" si="5"/>
        <v>#DIV/0!</v>
      </c>
      <c r="F142" s="18" t="e">
        <f>LOOKUP(E142,标准!$K$16:$K$23,标准!$B$16:$B$23)</f>
        <v>#DIV/0!</v>
      </c>
      <c r="G142" s="17"/>
      <c r="H142" s="16">
        <f>LOOKUP(G142,标准!$O$229:$O$250,标准!$L$229:$L$250)</f>
        <v>0</v>
      </c>
      <c r="I142" s="30"/>
      <c r="J142" s="16">
        <f>LOOKUP(I142,标准!$K$156:$K$177,标准!$B$156:$B$177)</f>
        <v>10</v>
      </c>
      <c r="K142" s="30"/>
      <c r="L142" s="16">
        <f>CHOOSE(MATCH(K142,{30,11.7,11.5,11.3,11.1,10.9,10.7,10.5,10.3,10.1,9.9,9.7,9.5,9.3,9.1,8.9,8.7,8.4,8.1,8,7.9,4},-1),0,10,20,30,40,50,60,62,64,66,68,70,72,74,76,78,80,85,90,95,100,100)</f>
        <v>100</v>
      </c>
      <c r="M142" s="17"/>
      <c r="N142" s="61" t="e">
        <f>LOOKUP(M142,标准!$K$54:$K$75,标准!$B$54:$B$75)</f>
        <v>#N/A</v>
      </c>
      <c r="O142" s="37"/>
      <c r="P142" s="16">
        <f>LOOKUP(O142,标准!$L$290:$L$321,标准!$I$290:$I$321)</f>
        <v>0</v>
      </c>
      <c r="Q142" s="43"/>
      <c r="R142" s="16">
        <f>CHOOSE(MATCH(Q142,{20,5.35,5.25,5.15,5.05,4.55,4.45,4.4,4.35,4.3,4.25,4.2,4.15,4.1,4.05,4,3.55,3.47,3.39,3.32,3.25,3.2,3.15,3.1,3.05,3,2.55,2.5,2.45,2.4,2.35,1},-1),0,10,20,30,40,50,60,62,64,66,68,70,72,74,76,78,80,85,90,95,100,101,102,103,104,105,106,107,108,109,110,110)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42" s="15" t="e">
        <f t="shared" si="4"/>
        <v>#DIV/0!</v>
      </c>
      <c r="T142" s="16" t="e">
        <f>LOOKUP(S142,标准!$H$328:$H$332,标准!$G$328:$G$332)</f>
        <v>#DIV/0!</v>
      </c>
    </row>
    <row r="143" spans="1:20" ht="14.25">
      <c r="A143" s="46"/>
      <c r="B143" s="63" t="s">
        <v>94</v>
      </c>
      <c r="C143" s="32"/>
      <c r="D143" s="33"/>
      <c r="E143" s="34" t="e">
        <f t="shared" si="5"/>
        <v>#DIV/0!</v>
      </c>
      <c r="F143" s="18" t="e">
        <f>LOOKUP(E143,标准!$K$16:$K$23,标准!$B$16:$B$23)</f>
        <v>#DIV/0!</v>
      </c>
      <c r="G143" s="17"/>
      <c r="H143" s="16">
        <f>LOOKUP(G143,标准!$O$229:$O$250,标准!$L$229:$L$250)</f>
        <v>0</v>
      </c>
      <c r="I143" s="30"/>
      <c r="J143" s="16">
        <f>LOOKUP(I143,标准!$K$156:$K$177,标准!$B$156:$B$177)</f>
        <v>10</v>
      </c>
      <c r="K143" s="30"/>
      <c r="L143" s="16">
        <f>CHOOSE(MATCH(K143,{30,11.7,11.5,11.3,11.1,10.9,10.7,10.5,10.3,10.1,9.9,9.7,9.5,9.3,9.1,8.9,8.7,8.4,8.1,8,7.9,4},-1),0,10,20,30,40,50,60,62,64,66,68,70,72,74,76,78,80,85,90,95,100,100)</f>
        <v>100</v>
      </c>
      <c r="M143" s="17"/>
      <c r="N143" s="61" t="e">
        <f>LOOKUP(M143,标准!$K$54:$K$75,标准!$B$54:$B$75)</f>
        <v>#N/A</v>
      </c>
      <c r="O143" s="37"/>
      <c r="P143" s="16">
        <f>LOOKUP(O143,标准!$L$290:$L$321,标准!$I$290:$I$321)</f>
        <v>0</v>
      </c>
      <c r="Q143" s="43"/>
      <c r="R143" s="16">
        <f>CHOOSE(MATCH(Q143,{20,5.35,5.25,5.15,5.05,4.55,4.45,4.4,4.35,4.3,4.25,4.2,4.15,4.1,4.05,4,3.55,3.47,3.39,3.32,3.25,3.2,3.15,3.1,3.05,3,2.55,2.5,2.45,2.4,2.35,1},-1),0,10,20,30,40,50,60,62,64,66,68,70,72,74,76,78,80,85,90,95,100,101,102,103,104,105,106,107,108,109,110,110)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43" s="15" t="e">
        <f t="shared" si="4"/>
        <v>#DIV/0!</v>
      </c>
      <c r="T143" s="16" t="e">
        <f>LOOKUP(S143,标准!$H$328:$H$332,标准!$G$328:$G$332)</f>
        <v>#DIV/0!</v>
      </c>
    </row>
    <row r="144" spans="1:20" ht="14.25">
      <c r="A144" s="46"/>
      <c r="B144" s="63" t="s">
        <v>94</v>
      </c>
      <c r="C144" s="32"/>
      <c r="D144" s="33"/>
      <c r="E144" s="34" t="e">
        <f t="shared" si="5"/>
        <v>#DIV/0!</v>
      </c>
      <c r="F144" s="18" t="e">
        <f>LOOKUP(E144,标准!$K$16:$K$23,标准!$B$16:$B$23)</f>
        <v>#DIV/0!</v>
      </c>
      <c r="G144" s="17"/>
      <c r="H144" s="16">
        <f>LOOKUP(G144,标准!$O$229:$O$250,标准!$L$229:$L$250)</f>
        <v>0</v>
      </c>
      <c r="I144" s="30"/>
      <c r="J144" s="16">
        <f>LOOKUP(I144,标准!$K$156:$K$177,标准!$B$156:$B$177)</f>
        <v>10</v>
      </c>
      <c r="K144" s="30"/>
      <c r="L144" s="16">
        <f>CHOOSE(MATCH(K144,{30,11.7,11.5,11.3,11.1,10.9,10.7,10.5,10.3,10.1,9.9,9.7,9.5,9.3,9.1,8.9,8.7,8.4,8.1,8,7.9,4},-1),0,10,20,30,40,50,60,62,64,66,68,70,72,74,76,78,80,85,90,95,100,100)</f>
        <v>100</v>
      </c>
      <c r="M144" s="17"/>
      <c r="N144" s="61" t="e">
        <f>LOOKUP(M144,标准!$K$54:$K$75,标准!$B$54:$B$75)</f>
        <v>#N/A</v>
      </c>
      <c r="O144" s="37"/>
      <c r="P144" s="16">
        <f>LOOKUP(O144,标准!$L$290:$L$321,标准!$I$290:$I$321)</f>
        <v>0</v>
      </c>
      <c r="Q144" s="43"/>
      <c r="R144" s="16">
        <f>CHOOSE(MATCH(Q144,{20,5.35,5.25,5.15,5.05,4.55,4.45,4.4,4.35,4.3,4.25,4.2,4.15,4.1,4.05,4,3.55,3.47,3.39,3.32,3.25,3.2,3.15,3.1,3.05,3,2.55,2.5,2.45,2.4,2.35,1},-1),0,10,20,30,40,50,60,62,64,66,68,70,72,74,76,78,80,85,90,95,100,101,102,103,104,105,106,107,108,109,110,110)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44" s="15" t="e">
        <f t="shared" si="4"/>
        <v>#DIV/0!</v>
      </c>
      <c r="T144" s="16" t="e">
        <f>LOOKUP(S144,标准!$H$328:$H$332,标准!$G$328:$G$332)</f>
        <v>#DIV/0!</v>
      </c>
    </row>
    <row r="145" spans="1:20" ht="14.25">
      <c r="A145" s="46"/>
      <c r="B145" s="63" t="s">
        <v>94</v>
      </c>
      <c r="C145" s="32"/>
      <c r="D145" s="33"/>
      <c r="E145" s="34" t="e">
        <f t="shared" si="5"/>
        <v>#DIV/0!</v>
      </c>
      <c r="F145" s="18" t="e">
        <f>LOOKUP(E145,标准!$K$16:$K$23,标准!$B$16:$B$23)</f>
        <v>#DIV/0!</v>
      </c>
      <c r="G145" s="17"/>
      <c r="H145" s="16">
        <f>LOOKUP(G145,标准!$O$229:$O$250,标准!$L$229:$L$250)</f>
        <v>0</v>
      </c>
      <c r="I145" s="30"/>
      <c r="J145" s="16">
        <f>LOOKUP(I145,标准!$K$156:$K$177,标准!$B$156:$B$177)</f>
        <v>10</v>
      </c>
      <c r="K145" s="30"/>
      <c r="L145" s="16">
        <f>CHOOSE(MATCH(K145,{30,11.7,11.5,11.3,11.1,10.9,10.7,10.5,10.3,10.1,9.9,9.7,9.5,9.3,9.1,8.9,8.7,8.4,8.1,8,7.9,4},-1),0,10,20,30,40,50,60,62,64,66,68,70,72,74,76,78,80,85,90,95,100,100)</f>
        <v>100</v>
      </c>
      <c r="M145" s="17"/>
      <c r="N145" s="61" t="e">
        <f>LOOKUP(M145,标准!$K$54:$K$75,标准!$B$54:$B$75)</f>
        <v>#N/A</v>
      </c>
      <c r="O145" s="37"/>
      <c r="P145" s="16">
        <f>LOOKUP(O145,标准!$L$290:$L$321,标准!$I$290:$I$321)</f>
        <v>0</v>
      </c>
      <c r="Q145" s="43"/>
      <c r="R145" s="16">
        <f>CHOOSE(MATCH(Q145,{20,5.35,5.25,5.15,5.05,4.55,4.45,4.4,4.35,4.3,4.25,4.2,4.15,4.1,4.05,4,3.55,3.47,3.39,3.32,3.25,3.2,3.15,3.1,3.05,3,2.55,2.5,2.45,2.4,2.35,1},-1),0,10,20,30,40,50,60,62,64,66,68,70,72,74,76,78,80,85,90,95,100,101,102,103,104,105,106,107,108,109,110,110)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45" s="15" t="e">
        <f t="shared" si="4"/>
        <v>#DIV/0!</v>
      </c>
      <c r="T145" s="16" t="e">
        <f>LOOKUP(S145,标准!$H$328:$H$332,标准!$G$328:$G$332)</f>
        <v>#DIV/0!</v>
      </c>
    </row>
    <row r="146" spans="1:20" ht="14.25">
      <c r="A146" s="46"/>
      <c r="B146" s="63" t="s">
        <v>94</v>
      </c>
      <c r="C146" s="32"/>
      <c r="D146" s="33"/>
      <c r="E146" s="34" t="e">
        <f t="shared" si="5"/>
        <v>#DIV/0!</v>
      </c>
      <c r="F146" s="18" t="e">
        <f>LOOKUP(E146,标准!$K$16:$K$23,标准!$B$16:$B$23)</f>
        <v>#DIV/0!</v>
      </c>
      <c r="G146" s="17"/>
      <c r="H146" s="16">
        <f>LOOKUP(G146,标准!$O$229:$O$250,标准!$L$229:$L$250)</f>
        <v>0</v>
      </c>
      <c r="I146" s="30"/>
      <c r="J146" s="16">
        <f>LOOKUP(I146,标准!$K$156:$K$177,标准!$B$156:$B$177)</f>
        <v>10</v>
      </c>
      <c r="K146" s="30"/>
      <c r="L146" s="16">
        <f>CHOOSE(MATCH(K146,{30,11.7,11.5,11.3,11.1,10.9,10.7,10.5,10.3,10.1,9.9,9.7,9.5,9.3,9.1,8.9,8.7,8.4,8.1,8,7.9,4},-1),0,10,20,30,40,50,60,62,64,66,68,70,72,74,76,78,80,85,90,95,100,100)</f>
        <v>100</v>
      </c>
      <c r="M146" s="17"/>
      <c r="N146" s="61" t="e">
        <f>LOOKUP(M146,标准!$K$54:$K$75,标准!$B$54:$B$75)</f>
        <v>#N/A</v>
      </c>
      <c r="O146" s="37"/>
      <c r="P146" s="16">
        <f>LOOKUP(O146,标准!$L$290:$L$321,标准!$I$290:$I$321)</f>
        <v>0</v>
      </c>
      <c r="Q146" s="43"/>
      <c r="R146" s="16">
        <f>CHOOSE(MATCH(Q146,{20,5.35,5.25,5.15,5.05,4.55,4.45,4.4,4.35,4.3,4.25,4.2,4.15,4.1,4.05,4,3.55,3.47,3.39,3.32,3.25,3.2,3.15,3.1,3.05,3,2.55,2.5,2.45,2.4,2.35,1},-1),0,10,20,30,40,50,60,62,64,66,68,70,72,74,76,78,80,85,90,95,100,101,102,103,104,105,106,107,108,109,110,110)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46" s="15" t="e">
        <f t="shared" si="4"/>
        <v>#DIV/0!</v>
      </c>
      <c r="T146" s="16" t="e">
        <f>LOOKUP(S146,标准!$H$328:$H$332,标准!$G$328:$G$332)</f>
        <v>#DIV/0!</v>
      </c>
    </row>
    <row r="147" spans="1:20" ht="14.25">
      <c r="A147" s="46"/>
      <c r="B147" s="63" t="s">
        <v>94</v>
      </c>
      <c r="C147" s="32"/>
      <c r="D147" s="33"/>
      <c r="E147" s="34" t="e">
        <f t="shared" si="5"/>
        <v>#DIV/0!</v>
      </c>
      <c r="F147" s="18" t="e">
        <f>LOOKUP(E147,标准!$K$16:$K$23,标准!$B$16:$B$23)</f>
        <v>#DIV/0!</v>
      </c>
      <c r="G147" s="17"/>
      <c r="H147" s="16">
        <f>LOOKUP(G147,标准!$O$229:$O$250,标准!$L$229:$L$250)</f>
        <v>0</v>
      </c>
      <c r="I147" s="30"/>
      <c r="J147" s="16">
        <f>LOOKUP(I147,标准!$K$156:$K$177,标准!$B$156:$B$177)</f>
        <v>10</v>
      </c>
      <c r="K147" s="30"/>
      <c r="L147" s="16">
        <f>CHOOSE(MATCH(K147,{30,11.7,11.5,11.3,11.1,10.9,10.7,10.5,10.3,10.1,9.9,9.7,9.5,9.3,9.1,8.9,8.7,8.4,8.1,8,7.9,4},-1),0,10,20,30,40,50,60,62,64,66,68,70,72,74,76,78,80,85,90,95,100,100)</f>
        <v>100</v>
      </c>
      <c r="M147" s="17"/>
      <c r="N147" s="61" t="e">
        <f>LOOKUP(M147,标准!$K$54:$K$75,标准!$B$54:$B$75)</f>
        <v>#N/A</v>
      </c>
      <c r="O147" s="37"/>
      <c r="P147" s="16">
        <f>LOOKUP(O147,标准!$L$290:$L$321,标准!$I$290:$I$321)</f>
        <v>0</v>
      </c>
      <c r="Q147" s="43"/>
      <c r="R147" s="16">
        <f>CHOOSE(MATCH(Q147,{20,5.35,5.25,5.15,5.05,4.55,4.45,4.4,4.35,4.3,4.25,4.2,4.15,4.1,4.05,4,3.55,3.47,3.39,3.32,3.25,3.2,3.15,3.1,3.05,3,2.55,2.5,2.45,2.4,2.35,1},-1),0,10,20,30,40,50,60,62,64,66,68,70,72,74,76,78,80,85,90,95,100,101,102,103,104,105,106,107,108,109,110,110)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47" s="15" t="e">
        <f t="shared" si="4"/>
        <v>#DIV/0!</v>
      </c>
      <c r="T147" s="16" t="e">
        <f>LOOKUP(S147,标准!$H$328:$H$332,标准!$G$328:$G$332)</f>
        <v>#DIV/0!</v>
      </c>
    </row>
    <row r="148" spans="1:20" ht="14.25">
      <c r="A148" s="46"/>
      <c r="B148" s="63" t="s">
        <v>94</v>
      </c>
      <c r="C148" s="32"/>
      <c r="D148" s="33"/>
      <c r="E148" s="34" t="e">
        <f t="shared" si="5"/>
        <v>#DIV/0!</v>
      </c>
      <c r="F148" s="18" t="e">
        <f>LOOKUP(E148,标准!$K$16:$K$23,标准!$B$16:$B$23)</f>
        <v>#DIV/0!</v>
      </c>
      <c r="G148" s="17"/>
      <c r="H148" s="16">
        <f>LOOKUP(G148,标准!$O$229:$O$250,标准!$L$229:$L$250)</f>
        <v>0</v>
      </c>
      <c r="I148" s="30"/>
      <c r="J148" s="16">
        <f>LOOKUP(I148,标准!$K$156:$K$177,标准!$B$156:$B$177)</f>
        <v>10</v>
      </c>
      <c r="K148" s="30"/>
      <c r="L148" s="16">
        <f>CHOOSE(MATCH(K148,{30,11.7,11.5,11.3,11.1,10.9,10.7,10.5,10.3,10.1,9.9,9.7,9.5,9.3,9.1,8.9,8.7,8.4,8.1,8,7.9,4},-1),0,10,20,30,40,50,60,62,64,66,68,70,72,74,76,78,80,85,90,95,100,100)</f>
        <v>100</v>
      </c>
      <c r="M148" s="17"/>
      <c r="N148" s="61" t="e">
        <f>LOOKUP(M148,标准!$K$54:$K$75,标准!$B$54:$B$75)</f>
        <v>#N/A</v>
      </c>
      <c r="O148" s="37"/>
      <c r="P148" s="16">
        <f>LOOKUP(O148,标准!$L$290:$L$321,标准!$I$290:$I$321)</f>
        <v>0</v>
      </c>
      <c r="Q148" s="43"/>
      <c r="R148" s="16">
        <f>CHOOSE(MATCH(Q148,{20,5.35,5.25,5.15,5.05,4.55,4.45,4.4,4.35,4.3,4.25,4.2,4.15,4.1,4.05,4,3.55,3.47,3.39,3.32,3.25,3.2,3.15,3.1,3.05,3,2.55,2.5,2.45,2.4,2.35,1},-1),0,10,20,30,40,50,60,62,64,66,68,70,72,74,76,78,80,85,90,95,100,101,102,103,104,105,106,107,108,109,110,110)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48" s="15" t="e">
        <f t="shared" si="4"/>
        <v>#DIV/0!</v>
      </c>
      <c r="T148" s="16" t="e">
        <f>LOOKUP(S148,标准!$H$328:$H$332,标准!$G$328:$G$332)</f>
        <v>#DIV/0!</v>
      </c>
    </row>
    <row r="149" spans="1:20" ht="14.25">
      <c r="A149" s="46"/>
      <c r="B149" s="63" t="s">
        <v>94</v>
      </c>
      <c r="C149" s="32"/>
      <c r="D149" s="33"/>
      <c r="E149" s="34" t="e">
        <f t="shared" si="5"/>
        <v>#DIV/0!</v>
      </c>
      <c r="F149" s="18" t="e">
        <f>LOOKUP(E149,标准!$K$16:$K$23,标准!$B$16:$B$23)</f>
        <v>#DIV/0!</v>
      </c>
      <c r="G149" s="17"/>
      <c r="H149" s="16">
        <f>LOOKUP(G149,标准!$O$229:$O$250,标准!$L$229:$L$250)</f>
        <v>0</v>
      </c>
      <c r="I149" s="30"/>
      <c r="J149" s="16">
        <f>LOOKUP(I149,标准!$K$156:$K$177,标准!$B$156:$B$177)</f>
        <v>10</v>
      </c>
      <c r="K149" s="30"/>
      <c r="L149" s="16">
        <f>CHOOSE(MATCH(K149,{30,11.7,11.5,11.3,11.1,10.9,10.7,10.5,10.3,10.1,9.9,9.7,9.5,9.3,9.1,8.9,8.7,8.4,8.1,8,7.9,4},-1),0,10,20,30,40,50,60,62,64,66,68,70,72,74,76,78,80,85,90,95,100,100)</f>
        <v>100</v>
      </c>
      <c r="M149" s="17"/>
      <c r="N149" s="61" t="e">
        <f>LOOKUP(M149,标准!$K$54:$K$75,标准!$B$54:$B$75)</f>
        <v>#N/A</v>
      </c>
      <c r="O149" s="37"/>
      <c r="P149" s="16">
        <f>LOOKUP(O149,标准!$L$290:$L$321,标准!$I$290:$I$321)</f>
        <v>0</v>
      </c>
      <c r="Q149" s="43"/>
      <c r="R149" s="16">
        <f>CHOOSE(MATCH(Q149,{20,5.35,5.25,5.15,5.05,4.55,4.45,4.4,4.35,4.3,4.25,4.2,4.15,4.1,4.05,4,3.55,3.47,3.39,3.32,3.25,3.2,3.15,3.1,3.05,3,2.55,2.5,2.45,2.4,2.35,1},-1),0,10,20,30,40,50,60,62,64,66,68,70,72,74,76,78,80,85,90,95,100,101,102,103,104,105,106,107,108,109,110,110)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49" s="15" t="e">
        <f t="shared" si="4"/>
        <v>#DIV/0!</v>
      </c>
      <c r="T149" s="16" t="e">
        <f>LOOKUP(S149,标准!$H$328:$H$332,标准!$G$328:$G$332)</f>
        <v>#DIV/0!</v>
      </c>
    </row>
    <row r="150" spans="1:20" ht="14.25">
      <c r="A150" s="46"/>
      <c r="B150" s="63" t="s">
        <v>94</v>
      </c>
      <c r="C150" s="32"/>
      <c r="D150" s="33"/>
      <c r="E150" s="34" t="e">
        <f t="shared" si="5"/>
        <v>#DIV/0!</v>
      </c>
      <c r="F150" s="18" t="e">
        <f>LOOKUP(E150,标准!$K$16:$K$23,标准!$B$16:$B$23)</f>
        <v>#DIV/0!</v>
      </c>
      <c r="G150" s="17"/>
      <c r="H150" s="16">
        <f>LOOKUP(G150,标准!$O$229:$O$250,标准!$L$229:$L$250)</f>
        <v>0</v>
      </c>
      <c r="I150" s="30"/>
      <c r="J150" s="16">
        <f>LOOKUP(I150,标准!$K$156:$K$177,标准!$B$156:$B$177)</f>
        <v>10</v>
      </c>
      <c r="K150" s="30"/>
      <c r="L150" s="16">
        <f>CHOOSE(MATCH(K150,{30,11.7,11.5,11.3,11.1,10.9,10.7,10.5,10.3,10.1,9.9,9.7,9.5,9.3,9.1,8.9,8.7,8.4,8.1,8,7.9,4},-1),0,10,20,30,40,50,60,62,64,66,68,70,72,74,76,78,80,85,90,95,100,100)</f>
        <v>100</v>
      </c>
      <c r="M150" s="17"/>
      <c r="N150" s="61" t="e">
        <f>LOOKUP(M150,标准!$K$54:$K$75,标准!$B$54:$B$75)</f>
        <v>#N/A</v>
      </c>
      <c r="O150" s="37"/>
      <c r="P150" s="16">
        <f>LOOKUP(O150,标准!$L$290:$L$321,标准!$I$290:$I$321)</f>
        <v>0</v>
      </c>
      <c r="Q150" s="43"/>
      <c r="R150" s="16">
        <f>CHOOSE(MATCH(Q150,{20,5.35,5.25,5.15,5.05,4.55,4.45,4.4,4.35,4.3,4.25,4.2,4.15,4.1,4.05,4,3.55,3.47,3.39,3.32,3.25,3.2,3.15,3.1,3.05,3,2.55,2.5,2.45,2.4,2.35,1},-1),0,10,20,30,40,50,60,62,64,66,68,70,72,74,76,78,80,85,90,95,100,101,102,103,104,105,106,107,108,109,110,110)</f>
        <v>110</v>
      </c>
      <c r="S150" s="15" t="e">
        <f t="shared" si="4"/>
        <v>#DIV/0!</v>
      </c>
      <c r="T150" s="16" t="e">
        <f>LOOKUP(S150,标准!$H$328:$H$332,标准!$G$328:$G$332)</f>
        <v>#DIV/0!</v>
      </c>
    </row>
  </sheetData>
  <mergeCells count="11">
    <mergeCell ref="M1:N1"/>
    <mergeCell ref="O1:P1"/>
    <mergeCell ref="Q1:R1"/>
    <mergeCell ref="S1:S2"/>
    <mergeCell ref="T1:T2"/>
    <mergeCell ref="A1:A2"/>
    <mergeCell ref="B1:B2"/>
    <mergeCell ref="C1:F1"/>
    <mergeCell ref="G1:H1"/>
    <mergeCell ref="I1:J1"/>
    <mergeCell ref="K1:L1"/>
  </mergeCells>
  <phoneticPr fontId="11" type="noConversion"/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K14" sqref="K14"/>
    </sheetView>
  </sheetViews>
  <sheetFormatPr defaultRowHeight="13.5"/>
  <cols>
    <col min="4" max="8" width="9" style="45"/>
    <col min="12" max="12" width="10.875" customWidth="1"/>
  </cols>
  <sheetData>
    <row r="1" spans="1:13">
      <c r="C1" s="46"/>
      <c r="D1" s="47" t="s">
        <v>71</v>
      </c>
      <c r="E1" s="47" t="s">
        <v>80</v>
      </c>
      <c r="F1" s="47" t="s">
        <v>81</v>
      </c>
      <c r="G1" s="47" t="s">
        <v>82</v>
      </c>
      <c r="H1" s="47" t="s">
        <v>83</v>
      </c>
      <c r="I1" s="49" t="s">
        <v>86</v>
      </c>
      <c r="J1" s="44"/>
    </row>
    <row r="2" spans="1:13" ht="14.25">
      <c r="A2" s="2"/>
      <c r="B2" s="2"/>
      <c r="C2" s="64" t="s">
        <v>97</v>
      </c>
      <c r="D2" s="47" t="s">
        <v>78</v>
      </c>
      <c r="E2" s="48">
        <f>COUNTIF(初一男!$T$3:$T$900,E1)</f>
        <v>0</v>
      </c>
      <c r="F2" s="60">
        <f>COUNTIF(初一男!$T$3:$T$900,F1)</f>
        <v>0</v>
      </c>
      <c r="G2" s="60">
        <f>COUNTIF(初一男!$T$3:$T$900,G1)</f>
        <v>0</v>
      </c>
      <c r="H2" s="60">
        <f>COUNTIF(初一男!$T$3:$T$900,H1)</f>
        <v>0</v>
      </c>
      <c r="I2" s="46">
        <f>SUM(E2:H2)</f>
        <v>0</v>
      </c>
    </row>
    <row r="3" spans="1:13" ht="14.25">
      <c r="A3" s="2"/>
      <c r="B3" s="2"/>
      <c r="C3" s="64"/>
      <c r="D3" s="47" t="s">
        <v>79</v>
      </c>
      <c r="E3" s="60">
        <f>COUNTIF(初一女!$T$3:$T$900,E1)</f>
        <v>0</v>
      </c>
      <c r="F3" s="60">
        <f>COUNTIF(初一女!$T$3:$T$900,F1)</f>
        <v>0</v>
      </c>
      <c r="G3" s="60">
        <f>COUNTIF(初一女!$T$3:$T$900,G1)</f>
        <v>0</v>
      </c>
      <c r="H3" s="60">
        <f>COUNTIF(初一女!$T$3:$T$900,H1)</f>
        <v>0</v>
      </c>
      <c r="I3" s="46">
        <f>SUM(E3:H3)</f>
        <v>0</v>
      </c>
    </row>
    <row r="4" spans="1:13" ht="14.25">
      <c r="A4" s="2"/>
      <c r="B4" s="2"/>
      <c r="C4" s="64"/>
      <c r="D4" s="47" t="s">
        <v>84</v>
      </c>
      <c r="E4" s="48">
        <f>SUM(E2:E3)</f>
        <v>0</v>
      </c>
      <c r="F4" s="48">
        <f>SUM(F2:F3)</f>
        <v>0</v>
      </c>
      <c r="G4" s="48">
        <f t="shared" ref="G4:H4" si="0">SUM(G2:G3)</f>
        <v>0</v>
      </c>
      <c r="H4" s="48">
        <f t="shared" si="0"/>
        <v>0</v>
      </c>
      <c r="I4" s="46">
        <f>SUM(E4:H4)</f>
        <v>0</v>
      </c>
    </row>
    <row r="5" spans="1:13" ht="14.25">
      <c r="A5" s="2"/>
      <c r="B5" s="2"/>
      <c r="C5" s="64" t="s">
        <v>98</v>
      </c>
      <c r="D5" s="47" t="s">
        <v>78</v>
      </c>
      <c r="E5" s="60">
        <f>COUNTIF(初二男!$T$3:$T$900,E1)</f>
        <v>0</v>
      </c>
      <c r="F5" s="60">
        <f>COUNTIF(初二男!$T$3:$T$900,F1)</f>
        <v>0</v>
      </c>
      <c r="G5" s="60">
        <f>COUNTIF(初二男!$T$3:$T$900,G1)</f>
        <v>0</v>
      </c>
      <c r="H5" s="60">
        <f>COUNTIF(初二男!$T$3:$T$900,H1)</f>
        <v>0</v>
      </c>
      <c r="I5" s="46">
        <f t="shared" ref="I3:I10" si="1">SUM(E5:H5)</f>
        <v>0</v>
      </c>
      <c r="L5" s="44" t="s">
        <v>87</v>
      </c>
      <c r="M5" t="e">
        <f>E11/I11</f>
        <v>#DIV/0!</v>
      </c>
    </row>
    <row r="6" spans="1:13" ht="14.25">
      <c r="A6" s="2"/>
      <c r="B6" s="2"/>
      <c r="C6" s="64"/>
      <c r="D6" s="47" t="s">
        <v>79</v>
      </c>
      <c r="E6" s="60">
        <f>COUNTIF(初二女!$T$3:$T$900,E1)</f>
        <v>0</v>
      </c>
      <c r="F6" s="60">
        <f>COUNTIF(初二女!$T$3:$T$900,F1)</f>
        <v>0</v>
      </c>
      <c r="G6" s="60">
        <f>COUNTIF(初二女!$T$3:$T$900,G1)</f>
        <v>0</v>
      </c>
      <c r="H6" s="60">
        <f>COUNTIF(初二女!$T$3:$T$900,H1)</f>
        <v>0</v>
      </c>
      <c r="I6" s="46">
        <f t="shared" si="1"/>
        <v>0</v>
      </c>
    </row>
    <row r="7" spans="1:13" ht="14.25">
      <c r="A7" s="2"/>
      <c r="B7" s="2"/>
      <c r="C7" s="64"/>
      <c r="D7" s="47" t="s">
        <v>84</v>
      </c>
      <c r="E7" s="48">
        <f>SUM(E5:E6)</f>
        <v>0</v>
      </c>
      <c r="F7" s="48">
        <f t="shared" ref="F7:H7" si="2">SUM(F5:F6)</f>
        <v>0</v>
      </c>
      <c r="G7" s="48">
        <f t="shared" si="2"/>
        <v>0</v>
      </c>
      <c r="H7" s="48">
        <f t="shared" si="2"/>
        <v>0</v>
      </c>
      <c r="I7" s="46">
        <f t="shared" si="1"/>
        <v>0</v>
      </c>
      <c r="L7" s="44" t="s">
        <v>88</v>
      </c>
      <c r="M7" t="e">
        <f>(E11+F11+G11)/I11</f>
        <v>#DIV/0!</v>
      </c>
    </row>
    <row r="8" spans="1:13" ht="14.25">
      <c r="A8" s="2"/>
      <c r="B8" s="2"/>
      <c r="C8" s="64" t="s">
        <v>99</v>
      </c>
      <c r="D8" s="47" t="s">
        <v>78</v>
      </c>
      <c r="E8" s="60">
        <f>COUNTIF(初三男!$T$3:$T$900,E1)</f>
        <v>0</v>
      </c>
      <c r="F8" s="60">
        <f>COUNTIF(初三男!$T$3:$T$900,F1)</f>
        <v>0</v>
      </c>
      <c r="G8" s="60">
        <f>COUNTIF(初三男!$T$3:$T$900,G1)</f>
        <v>0</v>
      </c>
      <c r="H8" s="60">
        <f>COUNTIF(初三男!$T$3:$T$900,H1)</f>
        <v>0</v>
      </c>
      <c r="I8" s="46">
        <f t="shared" si="1"/>
        <v>0</v>
      </c>
    </row>
    <row r="9" spans="1:13" ht="14.25">
      <c r="A9" s="2"/>
      <c r="B9" s="2"/>
      <c r="C9" s="64"/>
      <c r="D9" s="47" t="s">
        <v>79</v>
      </c>
      <c r="E9" s="60">
        <f>COUNTIF(初三女!$T$3:$T$900,E1)</f>
        <v>0</v>
      </c>
      <c r="F9" s="60">
        <f>COUNTIF(初三女!$T$3:$T$900,F1)</f>
        <v>0</v>
      </c>
      <c r="G9" s="60">
        <f>COUNTIF(初三女!$T$3:$T$900,G1)</f>
        <v>0</v>
      </c>
      <c r="H9" s="60">
        <f>COUNTIF(初三女!$T$3:$T$900,H1)</f>
        <v>0</v>
      </c>
      <c r="I9" s="46">
        <f t="shared" si="1"/>
        <v>0</v>
      </c>
      <c r="L9" s="44" t="s">
        <v>89</v>
      </c>
      <c r="M9" t="e">
        <f>(E11+F11)/I11</f>
        <v>#DIV/0!</v>
      </c>
    </row>
    <row r="10" spans="1:13" ht="14.25">
      <c r="A10" s="2"/>
      <c r="B10" s="2"/>
      <c r="C10" s="64"/>
      <c r="D10" s="47" t="s">
        <v>84</v>
      </c>
      <c r="E10" s="48">
        <f>SUM(E8:E9)</f>
        <v>0</v>
      </c>
      <c r="F10" s="48">
        <f>SUM(F8:F9)</f>
        <v>0</v>
      </c>
      <c r="G10" s="48">
        <f t="shared" ref="G10:H10" si="3">SUM(G8:G9)</f>
        <v>0</v>
      </c>
      <c r="H10" s="48">
        <f t="shared" si="3"/>
        <v>0</v>
      </c>
      <c r="I10" s="46">
        <f t="shared" si="1"/>
        <v>0</v>
      </c>
    </row>
    <row r="11" spans="1:13">
      <c r="C11" s="64" t="s">
        <v>85</v>
      </c>
      <c r="D11" s="64"/>
      <c r="E11" s="48">
        <f>E4+E7+E10</f>
        <v>0</v>
      </c>
      <c r="F11" s="48">
        <f>F4+F7+F10</f>
        <v>0</v>
      </c>
      <c r="G11" s="48">
        <f>G4+G7+G10</f>
        <v>0</v>
      </c>
      <c r="H11" s="48">
        <f>H4+H7+H10</f>
        <v>0</v>
      </c>
      <c r="I11" s="46">
        <f>SUM(E11:H11)</f>
        <v>0</v>
      </c>
    </row>
  </sheetData>
  <mergeCells count="4">
    <mergeCell ref="C11:D11"/>
    <mergeCell ref="C2:C4"/>
    <mergeCell ref="C5:C7"/>
    <mergeCell ref="C8:C10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标准</vt:lpstr>
      <vt:lpstr>初一男</vt:lpstr>
      <vt:lpstr>初一女</vt:lpstr>
      <vt:lpstr>初二男</vt:lpstr>
      <vt:lpstr>初二女</vt:lpstr>
      <vt:lpstr>初三男</vt:lpstr>
      <vt:lpstr>初三女</vt:lpstr>
      <vt:lpstr>初中成绩汇总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HP</cp:lastModifiedBy>
  <cp:lastPrinted>2020-11-04T04:15:46Z</cp:lastPrinted>
  <dcterms:created xsi:type="dcterms:W3CDTF">2020-11-03T04:59:25Z</dcterms:created>
  <dcterms:modified xsi:type="dcterms:W3CDTF">2020-11-04T10:35:09Z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